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L:\CDI\UCP - BID - PROFISCO II - 2020\Material Aquisições\Modelo Documentos\"/>
    </mc:Choice>
  </mc:AlternateContent>
  <xr:revisionPtr revIDLastSave="0" documentId="13_ncr:1_{13A5C43A-0127-48F3-A789-9579075996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IMATIVA DE CUSTOS" sheetId="1" r:id="rId1"/>
    <sheet name="PESQUISA DE VALORES" sheetId="4" r:id="rId2"/>
    <sheet name="ENCARGOS SOCIAIS" sheetId="2" r:id="rId3"/>
    <sheet name="DESPESAS FISCAIS" sheetId="3" r:id="rId4"/>
    <sheet name="MEMORIA DE CALCUL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pFMW1E7R65GGMx8CNfpJVc79TpUY6G5UfITrl++0mAI="/>
    </ext>
  </extLst>
</workbook>
</file>

<file path=xl/calcChain.xml><?xml version="1.0" encoding="utf-8"?>
<calcChain xmlns="http://schemas.openxmlformats.org/spreadsheetml/2006/main">
  <c r="H10" i="5" l="1"/>
  <c r="H9" i="5"/>
  <c r="H8" i="5"/>
  <c r="H6" i="5"/>
  <c r="H5" i="5"/>
  <c r="H4" i="5"/>
  <c r="J7" i="4"/>
  <c r="F13" i="1" s="1"/>
  <c r="G13" i="1" s="1"/>
  <c r="J6" i="4"/>
  <c r="F12" i="1" s="1"/>
  <c r="G12" i="1" s="1"/>
  <c r="I5" i="4"/>
  <c r="J5" i="4" s="1"/>
  <c r="J4" i="4"/>
  <c r="F11" i="1" s="1"/>
  <c r="G11" i="1" s="1"/>
  <c r="I3" i="4"/>
  <c r="J3" i="4" s="1"/>
  <c r="F10" i="1" s="1"/>
  <c r="G10" i="1" s="1"/>
  <c r="C9" i="3"/>
  <c r="C10" i="3" s="1"/>
  <c r="F30" i="1" s="1"/>
  <c r="C35" i="2"/>
  <c r="C34" i="2"/>
  <c r="C29" i="2"/>
  <c r="C13" i="2"/>
  <c r="G24" i="1"/>
  <c r="G23" i="1"/>
  <c r="G25" i="1" l="1"/>
  <c r="G14" i="1"/>
  <c r="G15" i="1" s="1"/>
  <c r="E17" i="1" l="1"/>
  <c r="G17" i="1" s="1"/>
  <c r="G18" i="1" s="1"/>
  <c r="E20" i="1"/>
  <c r="G20" i="1" s="1"/>
  <c r="G21" i="1" s="1"/>
  <c r="E27" i="1" l="1"/>
  <c r="G27" i="1" s="1"/>
  <c r="G28" i="1" s="1"/>
  <c r="E30" i="1" l="1"/>
  <c r="G30" i="1" s="1"/>
  <c r="G31" i="1" s="1"/>
  <c r="G32" i="1" s="1"/>
  <c r="G33" i="1" s="1"/>
</calcChain>
</file>

<file path=xl/sharedStrings.xml><?xml version="1.0" encoding="utf-8"?>
<sst xmlns="http://schemas.openxmlformats.org/spreadsheetml/2006/main" count="137" uniqueCount="124">
  <si>
    <t>ESTIMATIVA DE CUSTOS - PÁGINA 1/4</t>
  </si>
  <si>
    <r>
      <rPr>
        <b/>
        <sz val="12"/>
        <color rgb="FF000000"/>
        <rFont val="Times New Roman"/>
      </rPr>
      <t xml:space="preserve">PRAZO DE EXECUÇÃO: </t>
    </r>
    <r>
      <rPr>
        <sz val="12"/>
        <color rgb="FF000000"/>
        <rFont val="Times New Roman"/>
      </rPr>
      <t>05 MESES</t>
    </r>
  </si>
  <si>
    <t>ITEM</t>
  </si>
  <si>
    <t>DISCRIMINAÇÃO</t>
  </si>
  <si>
    <t>UNIDADE</t>
  </si>
  <si>
    <t>QUANTIDADE</t>
  </si>
  <si>
    <t>CUSTO UNITÁRIO (R$)</t>
  </si>
  <si>
    <t>TOTAL (R$)</t>
  </si>
  <si>
    <t>1. EQUIPE TÉCNICA</t>
  </si>
  <si>
    <t>1.1.1</t>
  </si>
  <si>
    <t>Coordenador</t>
  </si>
  <si>
    <t>h.hora</t>
  </si>
  <si>
    <t>1.1.2</t>
  </si>
  <si>
    <t xml:space="preserve">Analista </t>
  </si>
  <si>
    <t>1.1.4</t>
  </si>
  <si>
    <t>Assistente Técnico</t>
  </si>
  <si>
    <t>1.1.5</t>
  </si>
  <si>
    <t>Assistente Administrativo</t>
  </si>
  <si>
    <t>Total 1.1. Equipe Técnica Permanente</t>
  </si>
  <si>
    <t>TOTAL 1. EQUIPE TÉCNICA</t>
  </si>
  <si>
    <t>2. ENCARGOS SOCIAIS</t>
  </si>
  <si>
    <t>2.1</t>
  </si>
  <si>
    <t>%</t>
  </si>
  <si>
    <t>TOTAL 2. ENCARGOS SOCIAIS</t>
  </si>
  <si>
    <t>3. CUSTOS ADMINISTRATIVOS</t>
  </si>
  <si>
    <t>3.1</t>
  </si>
  <si>
    <t>Custos Administrativos - 20,00% sobre Total 1</t>
  </si>
  <si>
    <t>TOTAL 3. CUSTOS ADMINISTRATIVOS</t>
  </si>
  <si>
    <t>4. DESPESAS DIRETAS</t>
  </si>
  <si>
    <t>4.1</t>
  </si>
  <si>
    <t>Passagens Aéreas</t>
  </si>
  <si>
    <t>passagens</t>
  </si>
  <si>
    <t>4.2</t>
  </si>
  <si>
    <t>diária</t>
  </si>
  <si>
    <t>TOTAL 4. DESPESAS DIRETAS</t>
  </si>
  <si>
    <t>5. REMUNERAÇÃO DA EMPRESA</t>
  </si>
  <si>
    <t>5.1</t>
  </si>
  <si>
    <t>Remuneração da Empresa - 10,00% sobre Soma Total 1 a 4</t>
  </si>
  <si>
    <t>TOTAL 5. REMUNERAÇÃO DA EMPRESA</t>
  </si>
  <si>
    <t>6. DESPESAS FISCAIS</t>
  </si>
  <si>
    <t>6.1</t>
  </si>
  <si>
    <t>Encargos Fiscais - 19,52% sobre Soma Total 1 a 5</t>
  </si>
  <si>
    <t>TOTAL 6. DESPESAS FISCAIS</t>
  </si>
  <si>
    <t>TOTAL GERAL</t>
  </si>
  <si>
    <t>R$</t>
  </si>
  <si>
    <t>US$</t>
  </si>
  <si>
    <t xml:space="preserve">* CÂMBIO BÁSICO - 1 US$ = R$ 5,00 </t>
  </si>
  <si>
    <t>TAXA (%)</t>
  </si>
  <si>
    <t>GRUPO A</t>
  </si>
  <si>
    <t>A.1. INSS</t>
  </si>
  <si>
    <t>A.2. SESI</t>
  </si>
  <si>
    <t>A.3. SENAI</t>
  </si>
  <si>
    <t>A.4. INCRA</t>
  </si>
  <si>
    <t>A.5. SEBRAE</t>
  </si>
  <si>
    <t>notas explicativas:</t>
  </si>
  <si>
    <t>A.6. SALÁRIO EDUCAÇÃO</t>
  </si>
  <si>
    <t xml:space="preserve">Foram removidas da planilha os itens B1 Repouso Semanal Remunerado, B2 Feriados, B7 Dias de Chuvas. </t>
  </si>
  <si>
    <t>A.7. SEGURO DE ACIDENTES DO TRABALHO</t>
  </si>
  <si>
    <t>Foi considerado a coluna Horista Sem Desoneração da Tabela Sinapi com vigência à partir de 12/2023</t>
  </si>
  <si>
    <t>A.8. FGTS</t>
  </si>
  <si>
    <t>TOTAL GRUPO A</t>
  </si>
  <si>
    <t>GRUPO B</t>
  </si>
  <si>
    <t>B3 AUXÍLIO ENFERMIDADE</t>
  </si>
  <si>
    <t>B4 13º SALÁRIO</t>
  </si>
  <si>
    <t>B5 LICENÇA PATERNIDADE</t>
  </si>
  <si>
    <t>B6 FALTAS JUSTIFICADAS</t>
  </si>
  <si>
    <t>B8 AUXILIO ACIDENTE DE TRABALHO</t>
  </si>
  <si>
    <t>B9 FÉRIAS GOZADAS</t>
  </si>
  <si>
    <t>B10 SALÁRIO MATERNIDADE</t>
  </si>
  <si>
    <t>TOTAL GRUPO B</t>
  </si>
  <si>
    <t>GRUPO C</t>
  </si>
  <si>
    <t>C.1. AVISO PRÉVIO INDENIZADO</t>
  </si>
  <si>
    <t>C.2. AVISO PRÉVIO TRABALHADO</t>
  </si>
  <si>
    <t>C.3. FÉRIAS INDENIZADAS</t>
  </si>
  <si>
    <t>C.4. DEPÓSITO RESCISÃO SEM JUSTA CAUSA</t>
  </si>
  <si>
    <t>C.5. INDENIZAÇÃO ADICIONAL</t>
  </si>
  <si>
    <t>TOTAL GRUPO C</t>
  </si>
  <si>
    <t>GRUPO D</t>
  </si>
  <si>
    <t>D.1. REINCIDÊNCIA DO GRUPO A SOBRE O GRUPO B</t>
  </si>
  <si>
    <t>D.2. REINCIDÊNCIA DO GRUPO A SOBRE AVISO PRÉVIO TRABALHADO E DO FGTS SOBRE AVISO PRÉVIO INDENIZADO</t>
  </si>
  <si>
    <t>TOTAL GRUPO D</t>
  </si>
  <si>
    <r>
      <rPr>
        <b/>
        <sz val="9"/>
        <color theme="1"/>
        <rFont val="Times New Roman"/>
      </rPr>
      <t>OBSERVAÇÃO:</t>
    </r>
    <r>
      <rPr>
        <sz val="9"/>
        <color theme="1"/>
        <rFont val="Times New Roman"/>
      </rPr>
      <t xml:space="preserve"> REFERENCIA TABELA SINAP MATO GROSSO, vigência a partir de 12/2023</t>
    </r>
  </si>
  <si>
    <t>TAXA(%)</t>
  </si>
  <si>
    <t>CONTRIBUIÇÃO PARA O PROGRAMA DE INTEGRAÇÃO SOCIAL - PIS</t>
  </si>
  <si>
    <t>CONTRIBUIÇÃO PARA O FINANCIAMENTO DA SEGURIDADE SOCIAL - COFINS</t>
  </si>
  <si>
    <t>IMPOSTO SOBRE SERVIÇOS - ISS</t>
  </si>
  <si>
    <t>IMPOSTO DE RENDA PESSOA JURÍDICA - IRPJ</t>
  </si>
  <si>
    <t>CONTRIBUÇÃO SOCIAL SOBRE LUCRO LÍQUIDO - CSLL</t>
  </si>
  <si>
    <t>TOTAL GERAL SOBRE A FATURA - ST</t>
  </si>
  <si>
    <t>INICIDÊNCIA SOBRE OS CUSTOS INCORRIDOS = {[1/(1-ST)]-1}x100</t>
  </si>
  <si>
    <t>Atualizar os dados relativos às despesas fiscais</t>
  </si>
  <si>
    <t>mensal</t>
  </si>
  <si>
    <t>hora</t>
  </si>
  <si>
    <t>Coordenador - adotado Gerente de Projetos / Contratos, G, &gt; 10 anos (remuneração média)*</t>
  </si>
  <si>
    <t>Analista - adotado Analista de Planejamento / Fiscal, G, 5 a 9 anos (máxima remuneração) **</t>
  </si>
  <si>
    <t>Especialista em Sistemas - adotado Coordenador de Sistemas/ Desenvolvimento, G, 3 a 5 anos (remuneração média)****</t>
  </si>
  <si>
    <t>Assistente Técnico (adotado Técnico em Secretariado) *****</t>
  </si>
  <si>
    <t>Assistente Administrativo ******</t>
  </si>
  <si>
    <t>OBSERVAÇÕES:</t>
  </si>
  <si>
    <t>*pesquisa realizada no site -http://exame.abril.com.br/carreira/ferramentas/tabela-de-salarios-rh/?empresa=engenharia</t>
  </si>
  <si>
    <t>**pesquisa realizada no site - http://exame.abril.com.br/carreira/ferramentas/tabela-de-salarios-rh/?empresa=financeiro-contabil</t>
  </si>
  <si>
    <t>***pesquisa realizada no site - http://exame.abril.com.br/carreira/ferramentas/tabela-de-salarios-rh/?empresa=ti</t>
  </si>
  <si>
    <t xml:space="preserve">atualização dez/2010 para março por IGPM - dez/2010 = 1.083,6227 e junho/2015 = 1.401,5005 &gt; I = </t>
  </si>
  <si>
    <t>*****pesquisa realizada no site - http://www.salarios.org.br/#/salariometro com base nas 06 contratações observadas entre nov/2014 e abr/2015</t>
  </si>
  <si>
    <t>******pesquisa realizada no site - http://www.salarios.org.br/#/salariometro com base nas 1149 contratações observadas entre nov/2014 e abr/2015</t>
  </si>
  <si>
    <t>Memória de Cálculo</t>
  </si>
  <si>
    <t>Para encontrar o valor da hora, foi utilizado como parâmetro a Lei Complementar nº 783/2023. Assim, foi dividido o valor da remuneração mensal por 220 horas, chegando ao valor de 1h do profissional.</t>
  </si>
  <si>
    <t>MESES</t>
  </si>
  <si>
    <t>TOTAL</t>
  </si>
  <si>
    <t>Horas/mensais</t>
  </si>
  <si>
    <t>Passagens (mensais)</t>
  </si>
  <si>
    <t>Diárias (mensais)</t>
  </si>
  <si>
    <t>Analista</t>
  </si>
  <si>
    <t>Total de passagens</t>
  </si>
  <si>
    <t>Total de diárias</t>
  </si>
  <si>
    <t>OBJETO: CONTRATAÇÃO DE EMPRESA PARA ....</t>
  </si>
  <si>
    <r>
      <t xml:space="preserve">ELABORADO POR: </t>
    </r>
    <r>
      <rPr>
        <sz val="12"/>
        <color rgb="FF000000"/>
        <rFont val="Times New Roman"/>
      </rPr>
      <t>SEFAZ-AL</t>
    </r>
  </si>
  <si>
    <r>
      <t>DATA DO ORÇAMENTO: XX</t>
    </r>
    <r>
      <rPr>
        <sz val="12"/>
        <color rgb="FF000000"/>
        <rFont val="Times New Roman"/>
      </rPr>
      <t>/XX</t>
    </r>
    <r>
      <rPr>
        <b/>
        <sz val="12"/>
        <color rgb="FF000000"/>
        <rFont val="Times New Roman"/>
      </rPr>
      <t>/2024</t>
    </r>
  </si>
  <si>
    <t>1.1. Equipe Técnica</t>
  </si>
  <si>
    <t>Equipe Técnica  - 75,97% sobre Total Item 1.1</t>
  </si>
  <si>
    <t>Hospedagem</t>
  </si>
  <si>
    <t>SALÁRIOS E REMUNERAÇÕES PESQUISADOS - PÁGINA 2/4</t>
  </si>
  <si>
    <t>DEMONSTRATIVO DE ENCARGOS SOCIAIS - PÁGINA 3/4</t>
  </si>
  <si>
    <t>DEMONSTRATIVO DE DESPESAS FISCAIS - PÁGINA 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</si>
</sst>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9" x14ac:knownFonts="1">
    <font>
      <sz val="10"/>
      <color rgb="FF000000"/>
      <name val="Calibri"/>
      <scheme val="minor"/>
    </font>
    <font>
      <sz val="11"/>
      <color rgb="FF000000"/>
      <name val="Times New Roman"/>
    </font>
    <font>
      <b/>
      <sz val="14"/>
      <color rgb="FF000000"/>
      <name val="Times New Roman"/>
    </font>
    <font>
      <sz val="10"/>
      <name val="Calibri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9"/>
      <color theme="1"/>
      <name val="Times New Roman"/>
    </font>
    <font>
      <b/>
      <sz val="9"/>
      <color theme="1"/>
      <name val="Times New Roman"/>
    </font>
    <font>
      <sz val="10"/>
      <color theme="1"/>
      <name val="Arial"/>
    </font>
    <font>
      <sz val="9"/>
      <color theme="1"/>
      <name val="Cambria"/>
    </font>
    <font>
      <b/>
      <sz val="12"/>
      <color rgb="FF000000"/>
      <name val="Cambria"/>
    </font>
    <font>
      <sz val="11"/>
      <color rgb="FF000000"/>
      <name val="Cambria"/>
    </font>
    <font>
      <sz val="9"/>
      <color rgb="FF000000"/>
      <name val="Cambria"/>
    </font>
    <font>
      <b/>
      <sz val="9"/>
      <color rgb="FF000080"/>
      <name val="Tahoma"/>
    </font>
    <font>
      <sz val="11"/>
      <color theme="1"/>
      <name val="Arial"/>
    </font>
    <font>
      <b/>
      <sz val="11"/>
      <color theme="1"/>
      <name val="Arial"/>
    </font>
    <font>
      <sz val="9"/>
      <color theme="1"/>
      <name val="Garamond"/>
    </font>
    <font>
      <b/>
      <sz val="9"/>
      <color rgb="FF000080"/>
      <name val="Cambria"/>
    </font>
    <font>
      <b/>
      <sz val="11"/>
      <color rgb="FF000000"/>
      <name val="Cambria"/>
    </font>
    <font>
      <b/>
      <sz val="11"/>
      <color theme="1"/>
      <name val="Cambria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0"/>
      <color theme="1"/>
      <name val="Calibri"/>
    </font>
    <font>
      <b/>
      <sz val="10"/>
      <color theme="1"/>
      <name val="Arial"/>
    </font>
    <font>
      <sz val="10"/>
      <color theme="1"/>
      <name val="Calibri"/>
      <scheme val="minor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4" fontId="6" fillId="0" borderId="24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right" vertical="center"/>
    </xf>
    <xf numFmtId="4" fontId="7" fillId="0" borderId="24" xfId="0" applyNumberFormat="1" applyFont="1" applyBorder="1" applyAlignment="1">
      <alignment horizontal="right" vertical="center"/>
    </xf>
    <xf numFmtId="4" fontId="8" fillId="0" borderId="24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4" fontId="6" fillId="0" borderId="3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8" fontId="9" fillId="0" borderId="0" xfId="0" applyNumberFormat="1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2" fontId="5" fillId="0" borderId="24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6" fillId="0" borderId="22" xfId="0" applyFont="1" applyBorder="1" applyAlignment="1">
      <alignment horizontal="left" vertical="center"/>
    </xf>
    <xf numFmtId="2" fontId="6" fillId="0" borderId="9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2" fontId="5" fillId="0" borderId="35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2" fontId="6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2" fontId="5" fillId="0" borderId="31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2" fontId="19" fillId="0" borderId="18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7" fontId="23" fillId="0" borderId="0" xfId="0" applyNumberFormat="1" applyFont="1" applyAlignment="1">
      <alignment horizontal="center" vertical="center"/>
    </xf>
    <xf numFmtId="17" fontId="23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5" fillId="2" borderId="39" xfId="0" applyFont="1" applyFill="1" applyBorder="1" applyAlignment="1">
      <alignment vertical="center"/>
    </xf>
    <xf numFmtId="0" fontId="21" fillId="2" borderId="39" xfId="0" applyFont="1" applyFill="1" applyBorder="1" applyAlignment="1">
      <alignment horizontal="left" vertic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9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6" fillId="0" borderId="13" xfId="0" applyFont="1" applyBorder="1" applyAlignment="1">
      <alignment horizontal="center" vertical="center" wrapText="1"/>
    </xf>
    <xf numFmtId="0" fontId="3" fillId="0" borderId="16" xfId="0" applyFont="1" applyBorder="1"/>
    <xf numFmtId="4" fontId="6" fillId="0" borderId="15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4" fillId="0" borderId="8" xfId="0" applyFont="1" applyBorder="1" applyAlignment="1">
      <alignment horizontal="right" vertical="center"/>
    </xf>
    <xf numFmtId="0" fontId="3" fillId="0" borderId="9" xfId="0" applyFont="1" applyBorder="1"/>
    <xf numFmtId="0" fontId="4" fillId="0" borderId="10" xfId="0" applyFont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6" fillId="0" borderId="19" xfId="0" applyFont="1" applyBorder="1" applyAlignment="1">
      <alignment horizontal="left" vertical="center"/>
    </xf>
    <xf numFmtId="0" fontId="3" fillId="0" borderId="20" xfId="0" applyFont="1" applyBorder="1"/>
    <xf numFmtId="0" fontId="3" fillId="0" borderId="21" xfId="0" applyFont="1" applyBorder="1"/>
    <xf numFmtId="0" fontId="6" fillId="0" borderId="5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3" fillId="0" borderId="17" xfId="0" applyFont="1" applyBorder="1"/>
    <xf numFmtId="3" fontId="6" fillId="0" borderId="14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6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7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2" fontId="5" fillId="0" borderId="35" xfId="0" applyNumberFormat="1" applyFont="1" applyBorder="1" applyAlignment="1">
      <alignment horizontal="center" vertical="center"/>
    </xf>
    <xf numFmtId="0" fontId="3" fillId="0" borderId="37" xfId="0" applyFont="1" applyBorder="1"/>
    <xf numFmtId="0" fontId="7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34" xfId="0" applyFont="1" applyBorder="1" applyAlignment="1">
      <alignment horizontal="left" vertical="center" wrapText="1"/>
    </xf>
    <xf numFmtId="0" fontId="3" fillId="0" borderId="3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showGridLines="0" tabSelected="1" topLeftCell="A19" workbookViewId="0">
      <selection activeCell="B28" sqref="B28:F28"/>
    </sheetView>
  </sheetViews>
  <sheetFormatPr defaultColWidth="14.42578125" defaultRowHeight="15" customHeight="1" x14ac:dyDescent="0.2"/>
  <cols>
    <col min="1" max="1" width="2.7109375" customWidth="1"/>
    <col min="2" max="2" width="5.28515625" bestFit="1" customWidth="1"/>
    <col min="3" max="3" width="42.5703125" bestFit="1" customWidth="1"/>
    <col min="4" max="4" width="8.7109375" bestFit="1" customWidth="1"/>
    <col min="5" max="5" width="12.42578125" bestFit="1" customWidth="1"/>
    <col min="6" max="6" width="15.7109375" customWidth="1"/>
    <col min="7" max="7" width="10.42578125" bestFit="1" customWidth="1"/>
    <col min="8" max="8" width="3.85546875" customWidth="1"/>
    <col min="9" max="9" width="9.28515625" customWidth="1"/>
    <col min="10" max="10" width="9.140625" customWidth="1"/>
    <col min="11" max="26" width="8" customWidth="1"/>
  </cols>
  <sheetData>
    <row r="1" spans="1:26" ht="31.5" customHeight="1" x14ac:dyDescent="0.2">
      <c r="A1" s="1"/>
      <c r="B1" s="66" t="s">
        <v>0</v>
      </c>
      <c r="C1" s="67"/>
      <c r="D1" s="67"/>
      <c r="E1" s="67"/>
      <c r="F1" s="67"/>
      <c r="G1" s="6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5.75" customHeight="1" x14ac:dyDescent="0.2">
      <c r="A2" s="1"/>
      <c r="B2" s="68" t="s">
        <v>115</v>
      </c>
      <c r="C2" s="69"/>
      <c r="D2" s="69"/>
      <c r="E2" s="69"/>
      <c r="F2" s="69"/>
      <c r="G2" s="7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/>
      <c r="B3" s="71" t="s">
        <v>1</v>
      </c>
      <c r="C3" s="72"/>
      <c r="D3" s="73"/>
      <c r="E3" s="74" t="s">
        <v>117</v>
      </c>
      <c r="F3" s="72"/>
      <c r="G3" s="7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">
      <c r="A4" s="1"/>
      <c r="B4" s="76" t="s">
        <v>116</v>
      </c>
      <c r="C4" s="77"/>
      <c r="D4" s="77"/>
      <c r="E4" s="77"/>
      <c r="F4" s="77"/>
      <c r="G4" s="7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2"/>
      <c r="B5" s="60"/>
      <c r="C5" s="61"/>
      <c r="D5" s="61"/>
      <c r="E5" s="6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">
      <c r="A6" s="2"/>
      <c r="B6" s="62" t="s">
        <v>2</v>
      </c>
      <c r="C6" s="83" t="s">
        <v>3</v>
      </c>
      <c r="D6" s="83" t="s">
        <v>4</v>
      </c>
      <c r="E6" s="85" t="s">
        <v>5</v>
      </c>
      <c r="F6" s="86" t="s">
        <v>6</v>
      </c>
      <c r="G6" s="64" t="s">
        <v>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">
      <c r="A7" s="2"/>
      <c r="B7" s="63"/>
      <c r="C7" s="84"/>
      <c r="D7" s="84"/>
      <c r="E7" s="84"/>
      <c r="F7" s="84"/>
      <c r="G7" s="6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2">
      <c r="A8" s="2"/>
      <c r="B8" s="79" t="s">
        <v>8</v>
      </c>
      <c r="C8" s="80"/>
      <c r="D8" s="80"/>
      <c r="E8" s="80"/>
      <c r="F8" s="80"/>
      <c r="G8" s="8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2">
      <c r="A9" s="2"/>
      <c r="B9" s="79" t="s">
        <v>118</v>
      </c>
      <c r="C9" s="80"/>
      <c r="D9" s="80"/>
      <c r="E9" s="80"/>
      <c r="F9" s="80"/>
      <c r="G9" s="8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2">
      <c r="A10" s="2"/>
      <c r="B10" s="3" t="s">
        <v>9</v>
      </c>
      <c r="C10" s="4" t="s">
        <v>10</v>
      </c>
      <c r="D10" s="5" t="s">
        <v>11</v>
      </c>
      <c r="E10" s="6">
        <v>280</v>
      </c>
      <c r="F10" s="7">
        <f>'PESQUISA DE VALORES'!J3</f>
        <v>106.81818181818181</v>
      </c>
      <c r="G10" s="8">
        <f t="shared" ref="G10:G13" si="0">E10*F10</f>
        <v>29909.090909090908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2">
      <c r="A11" s="2"/>
      <c r="B11" s="3" t="s">
        <v>12</v>
      </c>
      <c r="C11" s="4" t="s">
        <v>13</v>
      </c>
      <c r="D11" s="5" t="s">
        <v>11</v>
      </c>
      <c r="E11" s="6">
        <v>680</v>
      </c>
      <c r="F11" s="7">
        <f>'PESQUISA DE VALORES'!J4</f>
        <v>40.909090909090907</v>
      </c>
      <c r="G11" s="8">
        <f t="shared" si="0"/>
        <v>27818.181818181816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"/>
      <c r="B12" s="3" t="s">
        <v>14</v>
      </c>
      <c r="C12" s="4" t="s">
        <v>15</v>
      </c>
      <c r="D12" s="5" t="s">
        <v>11</v>
      </c>
      <c r="E12" s="6">
        <v>800</v>
      </c>
      <c r="F12" s="7">
        <f>'PESQUISA DE VALORES'!J6</f>
        <v>16.140909090909091</v>
      </c>
      <c r="G12" s="8">
        <f t="shared" si="0"/>
        <v>12912.727272727272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"/>
      <c r="B13" s="3" t="s">
        <v>16</v>
      </c>
      <c r="C13" s="4" t="s">
        <v>17</v>
      </c>
      <c r="D13" s="5" t="s">
        <v>11</v>
      </c>
      <c r="E13" s="6">
        <v>800</v>
      </c>
      <c r="F13" s="7">
        <f>'PESQUISA DE VALORES'!J7</f>
        <v>12.834181818181818</v>
      </c>
      <c r="G13" s="8">
        <f t="shared" si="0"/>
        <v>10267.345454545455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2"/>
      <c r="B14" s="82" t="s">
        <v>18</v>
      </c>
      <c r="C14" s="72"/>
      <c r="D14" s="72"/>
      <c r="E14" s="72"/>
      <c r="F14" s="73"/>
      <c r="G14" s="9">
        <f>SUM(G10:G13)</f>
        <v>80907.345454545459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2"/>
      <c r="B15" s="82" t="s">
        <v>19</v>
      </c>
      <c r="C15" s="72"/>
      <c r="D15" s="72"/>
      <c r="E15" s="72"/>
      <c r="F15" s="73"/>
      <c r="G15" s="9">
        <f>G14</f>
        <v>80907.345454545459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2">
      <c r="A16" s="2"/>
      <c r="B16" s="82" t="s">
        <v>20</v>
      </c>
      <c r="C16" s="72"/>
      <c r="D16" s="72"/>
      <c r="E16" s="72"/>
      <c r="F16" s="72"/>
      <c r="G16" s="7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2">
      <c r="A17" s="2"/>
      <c r="B17" s="10" t="s">
        <v>21</v>
      </c>
      <c r="C17" s="11" t="s">
        <v>119</v>
      </c>
      <c r="D17" s="12" t="s">
        <v>22</v>
      </c>
      <c r="E17" s="13">
        <f>G14</f>
        <v>80907.345454545459</v>
      </c>
      <c r="F17" s="14">
        <v>75.97</v>
      </c>
      <c r="G17" s="15">
        <f>E17*F17/100</f>
        <v>61465.310341818185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2">
      <c r="A18" s="2"/>
      <c r="B18" s="93" t="s">
        <v>23</v>
      </c>
      <c r="C18" s="72"/>
      <c r="D18" s="72"/>
      <c r="E18" s="72"/>
      <c r="F18" s="73"/>
      <c r="G18" s="16">
        <f>SUM(G17)</f>
        <v>61465.310341818185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2">
      <c r="A19" s="2"/>
      <c r="B19" s="93" t="s">
        <v>24</v>
      </c>
      <c r="C19" s="72"/>
      <c r="D19" s="72"/>
      <c r="E19" s="72"/>
      <c r="F19" s="72"/>
      <c r="G19" s="7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2">
      <c r="A20" s="2"/>
      <c r="B20" s="3" t="s">
        <v>25</v>
      </c>
      <c r="C20" s="4" t="s">
        <v>26</v>
      </c>
      <c r="D20" s="5" t="s">
        <v>22</v>
      </c>
      <c r="E20" s="17">
        <f>G15</f>
        <v>80907.345454545459</v>
      </c>
      <c r="F20" s="7">
        <v>20</v>
      </c>
      <c r="G20" s="8">
        <f>E20*F20/100</f>
        <v>16181.469090909091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2">
      <c r="A21" s="2"/>
      <c r="B21" s="82" t="s">
        <v>27</v>
      </c>
      <c r="C21" s="72"/>
      <c r="D21" s="72"/>
      <c r="E21" s="72"/>
      <c r="F21" s="73"/>
      <c r="G21" s="9">
        <f>SUM(G20)</f>
        <v>16181.469090909091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2">
      <c r="A22" s="2"/>
      <c r="B22" s="82" t="s">
        <v>28</v>
      </c>
      <c r="C22" s="72"/>
      <c r="D22" s="72"/>
      <c r="E22" s="72"/>
      <c r="F22" s="72"/>
      <c r="G22" s="7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2"/>
      <c r="B23" s="3" t="s">
        <v>29</v>
      </c>
      <c r="C23" s="4" t="s">
        <v>30</v>
      </c>
      <c r="D23" s="5" t="s">
        <v>31</v>
      </c>
      <c r="E23" s="17">
        <v>24</v>
      </c>
      <c r="F23" s="7">
        <v>330</v>
      </c>
      <c r="G23" s="8">
        <f t="shared" ref="G23:G24" si="1">E23*F23</f>
        <v>7920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2">
      <c r="A24" s="2"/>
      <c r="B24" s="3" t="s">
        <v>32</v>
      </c>
      <c r="C24" s="4" t="s">
        <v>120</v>
      </c>
      <c r="D24" s="5" t="s">
        <v>33</v>
      </c>
      <c r="E24" s="17">
        <v>127</v>
      </c>
      <c r="F24" s="7">
        <v>222</v>
      </c>
      <c r="G24" s="8">
        <f t="shared" si="1"/>
        <v>28194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2">
      <c r="A25" s="2"/>
      <c r="B25" s="82" t="s">
        <v>34</v>
      </c>
      <c r="C25" s="72"/>
      <c r="D25" s="72"/>
      <c r="E25" s="72"/>
      <c r="F25" s="73"/>
      <c r="G25" s="9">
        <f>SUM(G23:G24)</f>
        <v>36114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2">
      <c r="A26" s="2"/>
      <c r="B26" s="82" t="s">
        <v>35</v>
      </c>
      <c r="C26" s="72"/>
      <c r="D26" s="72"/>
      <c r="E26" s="72"/>
      <c r="F26" s="73"/>
      <c r="G26" s="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2">
      <c r="A27" s="2"/>
      <c r="B27" s="3" t="s">
        <v>36</v>
      </c>
      <c r="C27" s="4" t="s">
        <v>37</v>
      </c>
      <c r="D27" s="5" t="s">
        <v>22</v>
      </c>
      <c r="E27" s="17">
        <f>G15+G18+G21</f>
        <v>158554.12488727274</v>
      </c>
      <c r="F27" s="7">
        <v>10</v>
      </c>
      <c r="G27" s="8">
        <f>E27*F27/100</f>
        <v>15855.412488727274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2">
      <c r="A28" s="2"/>
      <c r="B28" s="82" t="s">
        <v>38</v>
      </c>
      <c r="C28" s="72"/>
      <c r="D28" s="72"/>
      <c r="E28" s="72"/>
      <c r="F28" s="73"/>
      <c r="G28" s="9">
        <f>SUM(G27)</f>
        <v>15855.412488727274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">
      <c r="A29" s="2"/>
      <c r="B29" s="82" t="s">
        <v>39</v>
      </c>
      <c r="C29" s="72"/>
      <c r="D29" s="72"/>
      <c r="E29" s="72"/>
      <c r="F29" s="72"/>
      <c r="G29" s="7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2">
      <c r="A30" s="2"/>
      <c r="B30" s="3" t="s">
        <v>40</v>
      </c>
      <c r="C30" s="4" t="s">
        <v>41</v>
      </c>
      <c r="D30" s="5" t="s">
        <v>22</v>
      </c>
      <c r="E30" s="17">
        <f>G15+G18+G21+G28</f>
        <v>174409.53737600002</v>
      </c>
      <c r="F30" s="7">
        <f>'DESPESAS FISCAIS'!C10</f>
        <v>19.517150711127051</v>
      </c>
      <c r="G30" s="8">
        <f>E30*F30/100</f>
        <v>34039.772264253392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">
      <c r="A31" s="2"/>
      <c r="B31" s="82" t="s">
        <v>42</v>
      </c>
      <c r="C31" s="72"/>
      <c r="D31" s="72"/>
      <c r="E31" s="72"/>
      <c r="F31" s="73"/>
      <c r="G31" s="9">
        <f>SUM(G30)</f>
        <v>34039.772264253392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2"/>
      <c r="B32" s="87" t="s">
        <v>43</v>
      </c>
      <c r="C32" s="88"/>
      <c r="D32" s="88"/>
      <c r="E32" s="89"/>
      <c r="F32" s="18" t="s">
        <v>44</v>
      </c>
      <c r="G32" s="9">
        <f>G15+G18+G21+G25+G28+G31</f>
        <v>244563.30964025343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2">
      <c r="A33" s="2"/>
      <c r="B33" s="90"/>
      <c r="C33" s="67"/>
      <c r="D33" s="67"/>
      <c r="E33" s="91"/>
      <c r="F33" s="19" t="s">
        <v>45</v>
      </c>
      <c r="G33" s="20">
        <f>G32/5</f>
        <v>48912.661928050686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2">
      <c r="A34" s="2"/>
      <c r="B34" s="92" t="s">
        <v>46</v>
      </c>
      <c r="C34" s="61"/>
      <c r="D34" s="61"/>
      <c r="E34" s="61"/>
      <c r="F34" s="61"/>
      <c r="G34" s="6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1"/>
      <c r="B35" s="1"/>
      <c r="C35" s="1"/>
      <c r="D35" s="1"/>
      <c r="E35" s="21"/>
      <c r="F35" s="22"/>
      <c r="G35" s="2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21"/>
      <c r="F36" s="22"/>
      <c r="G36" s="2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21"/>
      <c r="F37" s="22"/>
      <c r="G37" s="2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21"/>
      <c r="F38" s="22"/>
      <c r="G38" s="2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21"/>
      <c r="F39" s="23"/>
      <c r="G39" s="2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23"/>
      <c r="E40" s="21"/>
      <c r="F40" s="22"/>
      <c r="G40" s="2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21"/>
      <c r="F41" s="22"/>
      <c r="G41" s="2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21"/>
      <c r="F42" s="22"/>
      <c r="G42" s="2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21"/>
      <c r="F43" s="22"/>
      <c r="G43" s="2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21"/>
      <c r="F44" s="22"/>
      <c r="G44" s="2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21"/>
      <c r="F45" s="22"/>
      <c r="G45" s="2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21"/>
      <c r="F46" s="22"/>
      <c r="G46" s="2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21"/>
      <c r="F47" s="22"/>
      <c r="G47" s="2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21"/>
      <c r="F48" s="22"/>
      <c r="G48" s="2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21"/>
      <c r="F49" s="22"/>
      <c r="G49" s="2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21"/>
      <c r="F50" s="22"/>
      <c r="G50" s="2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21"/>
      <c r="F51" s="22"/>
      <c r="G51" s="2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21"/>
      <c r="F52" s="22"/>
      <c r="G52" s="2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21"/>
      <c r="F53" s="22"/>
      <c r="G53" s="2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21"/>
      <c r="F54" s="22"/>
      <c r="G54" s="2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21"/>
      <c r="F55" s="22"/>
      <c r="G55" s="2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21"/>
      <c r="F56" s="22"/>
      <c r="G56" s="2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21"/>
      <c r="F57" s="22"/>
      <c r="G57" s="2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21"/>
      <c r="F58" s="22"/>
      <c r="G58" s="2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21"/>
      <c r="F59" s="22"/>
      <c r="G59" s="2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21"/>
      <c r="F60" s="22"/>
      <c r="G60" s="2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21"/>
      <c r="F61" s="22"/>
      <c r="G61" s="2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21"/>
      <c r="F62" s="22"/>
      <c r="G62" s="2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21"/>
      <c r="F63" s="22"/>
      <c r="G63" s="2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21"/>
      <c r="F64" s="22"/>
      <c r="G64" s="2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21"/>
      <c r="F65" s="22"/>
      <c r="G65" s="2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21"/>
      <c r="F66" s="22"/>
      <c r="G66" s="2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21"/>
      <c r="F67" s="22"/>
      <c r="G67" s="2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21"/>
      <c r="F68" s="22"/>
      <c r="G68" s="2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21"/>
      <c r="F69" s="22"/>
      <c r="G69" s="2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21"/>
      <c r="F70" s="22"/>
      <c r="G70" s="2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21"/>
      <c r="F71" s="22"/>
      <c r="G71" s="2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21"/>
      <c r="F72" s="22"/>
      <c r="G72" s="2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21"/>
      <c r="F73" s="22"/>
      <c r="G73" s="2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21"/>
      <c r="F74" s="22"/>
      <c r="G74" s="2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21"/>
      <c r="F75" s="22"/>
      <c r="G75" s="2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21"/>
      <c r="F76" s="22"/>
      <c r="G76" s="2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21"/>
      <c r="F77" s="22"/>
      <c r="G77" s="2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21"/>
      <c r="F78" s="22"/>
      <c r="G78" s="2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21"/>
      <c r="F79" s="22"/>
      <c r="G79" s="2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21"/>
      <c r="F80" s="22"/>
      <c r="G80" s="2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21"/>
      <c r="F81" s="22"/>
      <c r="G81" s="2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21"/>
      <c r="F82" s="22"/>
      <c r="G82" s="2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21"/>
      <c r="F83" s="22"/>
      <c r="G83" s="2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21"/>
      <c r="F84" s="22"/>
      <c r="G84" s="2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21"/>
      <c r="F85" s="22"/>
      <c r="G85" s="2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21"/>
      <c r="F86" s="22"/>
      <c r="G86" s="2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21"/>
      <c r="F87" s="22"/>
      <c r="G87" s="2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21"/>
      <c r="F88" s="22"/>
      <c r="G88" s="2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21"/>
      <c r="F89" s="22"/>
      <c r="G89" s="2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21"/>
      <c r="F90" s="22"/>
      <c r="G90" s="2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21"/>
      <c r="F91" s="22"/>
      <c r="G91" s="2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21"/>
      <c r="F92" s="22"/>
      <c r="G92" s="2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21"/>
      <c r="F93" s="22"/>
      <c r="G93" s="2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21"/>
      <c r="F94" s="22"/>
      <c r="G94" s="2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21"/>
      <c r="F95" s="22"/>
      <c r="G95" s="2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21"/>
      <c r="F96" s="22"/>
      <c r="G96" s="2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21"/>
      <c r="F97" s="22"/>
      <c r="G97" s="2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21"/>
      <c r="F98" s="22"/>
      <c r="G98" s="2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21"/>
      <c r="F99" s="22"/>
      <c r="G99" s="2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21"/>
      <c r="F100" s="22"/>
      <c r="G100" s="2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21"/>
      <c r="F101" s="22"/>
      <c r="G101" s="2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21"/>
      <c r="F102" s="22"/>
      <c r="G102" s="2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21"/>
      <c r="F103" s="22"/>
      <c r="G103" s="2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21"/>
      <c r="F104" s="22"/>
      <c r="G104" s="2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21"/>
      <c r="F105" s="22"/>
      <c r="G105" s="2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21"/>
      <c r="F106" s="22"/>
      <c r="G106" s="2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21"/>
      <c r="F107" s="22"/>
      <c r="G107" s="2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21"/>
      <c r="F108" s="22"/>
      <c r="G108" s="2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21"/>
      <c r="F109" s="22"/>
      <c r="G109" s="2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21"/>
      <c r="F110" s="22"/>
      <c r="G110" s="2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21"/>
      <c r="F111" s="22"/>
      <c r="G111" s="2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21"/>
      <c r="F112" s="22"/>
      <c r="G112" s="2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21"/>
      <c r="F113" s="22"/>
      <c r="G113" s="2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21"/>
      <c r="F114" s="22"/>
      <c r="G114" s="2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21"/>
      <c r="F115" s="22"/>
      <c r="G115" s="2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21"/>
      <c r="F116" s="22"/>
      <c r="G116" s="2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21"/>
      <c r="F117" s="22"/>
      <c r="G117" s="2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21"/>
      <c r="F118" s="22"/>
      <c r="G118" s="2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21"/>
      <c r="F119" s="22"/>
      <c r="G119" s="2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21"/>
      <c r="F120" s="22"/>
      <c r="G120" s="2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21"/>
      <c r="F121" s="22"/>
      <c r="G121" s="2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21"/>
      <c r="F122" s="22"/>
      <c r="G122" s="2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21"/>
      <c r="F123" s="22"/>
      <c r="G123" s="2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21"/>
      <c r="F124" s="22"/>
      <c r="G124" s="2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21"/>
      <c r="F125" s="22"/>
      <c r="G125" s="2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21"/>
      <c r="F126" s="22"/>
      <c r="G126" s="2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21"/>
      <c r="F127" s="22"/>
      <c r="G127" s="2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21"/>
      <c r="F128" s="22"/>
      <c r="G128" s="2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21"/>
      <c r="F129" s="22"/>
      <c r="G129" s="2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21"/>
      <c r="F130" s="22"/>
      <c r="G130" s="2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21"/>
      <c r="F131" s="22"/>
      <c r="G131" s="2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21"/>
      <c r="F132" s="22"/>
      <c r="G132" s="2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21"/>
      <c r="F133" s="22"/>
      <c r="G133" s="2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21"/>
      <c r="F134" s="22"/>
      <c r="G134" s="2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21"/>
      <c r="F135" s="22"/>
      <c r="G135" s="2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21"/>
      <c r="F136" s="22"/>
      <c r="G136" s="2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21"/>
      <c r="F137" s="22"/>
      <c r="G137" s="2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21"/>
      <c r="F138" s="22"/>
      <c r="G138" s="2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21"/>
      <c r="F139" s="22"/>
      <c r="G139" s="2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21"/>
      <c r="F140" s="22"/>
      <c r="G140" s="2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21"/>
      <c r="F141" s="22"/>
      <c r="G141" s="2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21"/>
      <c r="F142" s="22"/>
      <c r="G142" s="2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21"/>
      <c r="F143" s="22"/>
      <c r="G143" s="2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21"/>
      <c r="F144" s="22"/>
      <c r="G144" s="2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21"/>
      <c r="F145" s="22"/>
      <c r="G145" s="2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21"/>
      <c r="F146" s="22"/>
      <c r="G146" s="2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21"/>
      <c r="F147" s="22"/>
      <c r="G147" s="2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21"/>
      <c r="F148" s="22"/>
      <c r="G148" s="2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21"/>
      <c r="F149" s="22"/>
      <c r="G149" s="2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21"/>
      <c r="F150" s="22"/>
      <c r="G150" s="2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21"/>
      <c r="F151" s="22"/>
      <c r="G151" s="2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21"/>
      <c r="F152" s="22"/>
      <c r="G152" s="2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21"/>
      <c r="F153" s="22"/>
      <c r="G153" s="2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21"/>
      <c r="F154" s="22"/>
      <c r="G154" s="2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21"/>
      <c r="F155" s="22"/>
      <c r="G155" s="2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21"/>
      <c r="F156" s="22"/>
      <c r="G156" s="2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21"/>
      <c r="F157" s="22"/>
      <c r="G157" s="2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21"/>
      <c r="F158" s="22"/>
      <c r="G158" s="2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21"/>
      <c r="F159" s="22"/>
      <c r="G159" s="2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21"/>
      <c r="F160" s="22"/>
      <c r="G160" s="2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21"/>
      <c r="F161" s="22"/>
      <c r="G161" s="2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21"/>
      <c r="F162" s="22"/>
      <c r="G162" s="2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21"/>
      <c r="F163" s="22"/>
      <c r="G163" s="2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21"/>
      <c r="F164" s="22"/>
      <c r="G164" s="2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21"/>
      <c r="F165" s="22"/>
      <c r="G165" s="2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21"/>
      <c r="F166" s="22"/>
      <c r="G166" s="2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21"/>
      <c r="F167" s="22"/>
      <c r="G167" s="2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21"/>
      <c r="F168" s="22"/>
      <c r="G168" s="2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21"/>
      <c r="F169" s="22"/>
      <c r="G169" s="2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21"/>
      <c r="F170" s="22"/>
      <c r="G170" s="2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21"/>
      <c r="F171" s="22"/>
      <c r="G171" s="2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21"/>
      <c r="F172" s="22"/>
      <c r="G172" s="2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21"/>
      <c r="F173" s="22"/>
      <c r="G173" s="2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21"/>
      <c r="F174" s="22"/>
      <c r="G174" s="2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21"/>
      <c r="F175" s="22"/>
      <c r="G175" s="2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21"/>
      <c r="F176" s="22"/>
      <c r="G176" s="2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21"/>
      <c r="F177" s="22"/>
      <c r="G177" s="2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21"/>
      <c r="F178" s="22"/>
      <c r="G178" s="2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21"/>
      <c r="F179" s="22"/>
      <c r="G179" s="2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21"/>
      <c r="F180" s="22"/>
      <c r="G180" s="2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21"/>
      <c r="F181" s="22"/>
      <c r="G181" s="2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21"/>
      <c r="F182" s="22"/>
      <c r="G182" s="2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21"/>
      <c r="F183" s="22"/>
      <c r="G183" s="2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21"/>
      <c r="F184" s="22"/>
      <c r="G184" s="2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21"/>
      <c r="F185" s="22"/>
      <c r="G185" s="2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21"/>
      <c r="F186" s="22"/>
      <c r="G186" s="2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21"/>
      <c r="F187" s="22"/>
      <c r="G187" s="2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21"/>
      <c r="F188" s="22"/>
      <c r="G188" s="2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21"/>
      <c r="F189" s="22"/>
      <c r="G189" s="2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21"/>
      <c r="F190" s="22"/>
      <c r="G190" s="2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21"/>
      <c r="F191" s="22"/>
      <c r="G191" s="2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21"/>
      <c r="F192" s="22"/>
      <c r="G192" s="2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21"/>
      <c r="F193" s="22"/>
      <c r="G193" s="2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21"/>
      <c r="F194" s="22"/>
      <c r="G194" s="2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21"/>
      <c r="F195" s="22"/>
      <c r="G195" s="2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21"/>
      <c r="F196" s="22"/>
      <c r="G196" s="2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21"/>
      <c r="F197" s="22"/>
      <c r="G197" s="2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21"/>
      <c r="F198" s="22"/>
      <c r="G198" s="2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21"/>
      <c r="F199" s="22"/>
      <c r="G199" s="2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21"/>
      <c r="F200" s="22"/>
      <c r="G200" s="2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21"/>
      <c r="F201" s="22"/>
      <c r="G201" s="2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21"/>
      <c r="F202" s="22"/>
      <c r="G202" s="2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21"/>
      <c r="F203" s="22"/>
      <c r="G203" s="2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21"/>
      <c r="F204" s="22"/>
      <c r="G204" s="2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21"/>
      <c r="F205" s="22"/>
      <c r="G205" s="2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21"/>
      <c r="F206" s="22"/>
      <c r="G206" s="2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21"/>
      <c r="F207" s="22"/>
      <c r="G207" s="2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21"/>
      <c r="F208" s="22"/>
      <c r="G208" s="2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21"/>
      <c r="F209" s="22"/>
      <c r="G209" s="2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21"/>
      <c r="F210" s="22"/>
      <c r="G210" s="2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21"/>
      <c r="F211" s="22"/>
      <c r="G211" s="2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21"/>
      <c r="F212" s="22"/>
      <c r="G212" s="2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21"/>
      <c r="F213" s="22"/>
      <c r="G213" s="2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21"/>
      <c r="F214" s="22"/>
      <c r="G214" s="2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21"/>
      <c r="F215" s="22"/>
      <c r="G215" s="2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21"/>
      <c r="F216" s="22"/>
      <c r="G216" s="2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21"/>
      <c r="F217" s="22"/>
      <c r="G217" s="2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21"/>
      <c r="F218" s="22"/>
      <c r="G218" s="2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21"/>
      <c r="F219" s="22"/>
      <c r="G219" s="2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21"/>
      <c r="F220" s="22"/>
      <c r="G220" s="2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21"/>
      <c r="F221" s="22"/>
      <c r="G221" s="2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21"/>
      <c r="F222" s="22"/>
      <c r="G222" s="2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21"/>
      <c r="F223" s="22"/>
      <c r="G223" s="2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21"/>
      <c r="F224" s="22"/>
      <c r="G224" s="2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21"/>
      <c r="F225" s="22"/>
      <c r="G225" s="2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21"/>
      <c r="F226" s="22"/>
      <c r="G226" s="2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21"/>
      <c r="F227" s="22"/>
      <c r="G227" s="2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21"/>
      <c r="F228" s="22"/>
      <c r="G228" s="2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21"/>
      <c r="F229" s="22"/>
      <c r="G229" s="2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21"/>
      <c r="F230" s="22"/>
      <c r="G230" s="2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21"/>
      <c r="F231" s="22"/>
      <c r="G231" s="2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21"/>
      <c r="F232" s="22"/>
      <c r="G232" s="2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21"/>
      <c r="F233" s="22"/>
      <c r="G233" s="2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21"/>
      <c r="F234" s="22"/>
      <c r="G234" s="2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21"/>
      <c r="F235" s="22"/>
      <c r="G235" s="2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21"/>
      <c r="F236" s="22"/>
      <c r="G236" s="2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21"/>
      <c r="F237" s="22"/>
      <c r="G237" s="2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21"/>
      <c r="F238" s="22"/>
      <c r="G238" s="2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21"/>
      <c r="F239" s="22"/>
      <c r="G239" s="2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21"/>
      <c r="F240" s="22"/>
      <c r="G240" s="2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21"/>
      <c r="F241" s="22"/>
      <c r="G241" s="2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21"/>
      <c r="F242" s="22"/>
      <c r="G242" s="2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21"/>
      <c r="F243" s="22"/>
      <c r="G243" s="2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21"/>
      <c r="F244" s="22"/>
      <c r="G244" s="2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21"/>
      <c r="F245" s="22"/>
      <c r="G245" s="2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21"/>
      <c r="F246" s="22"/>
      <c r="G246" s="2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21"/>
      <c r="F247" s="22"/>
      <c r="G247" s="2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21"/>
      <c r="F248" s="22"/>
      <c r="G248" s="2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21"/>
      <c r="F249" s="22"/>
      <c r="G249" s="2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21"/>
      <c r="F250" s="22"/>
      <c r="G250" s="2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21"/>
      <c r="F251" s="22"/>
      <c r="G251" s="2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21"/>
      <c r="F252" s="22"/>
      <c r="G252" s="2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21"/>
      <c r="F253" s="22"/>
      <c r="G253" s="2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21"/>
      <c r="F254" s="22"/>
      <c r="G254" s="2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21"/>
      <c r="F255" s="22"/>
      <c r="G255" s="2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21"/>
      <c r="F256" s="22"/>
      <c r="G256" s="2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21"/>
      <c r="F257" s="22"/>
      <c r="G257" s="2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21"/>
      <c r="F258" s="22"/>
      <c r="G258" s="2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21"/>
      <c r="F259" s="22"/>
      <c r="G259" s="2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21"/>
      <c r="F260" s="22"/>
      <c r="G260" s="2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21"/>
      <c r="F261" s="22"/>
      <c r="G261" s="2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21"/>
      <c r="F262" s="22"/>
      <c r="G262" s="2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21"/>
      <c r="F263" s="22"/>
      <c r="G263" s="2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21"/>
      <c r="F264" s="22"/>
      <c r="G264" s="2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21"/>
      <c r="F265" s="22"/>
      <c r="G265" s="2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21"/>
      <c r="F266" s="22"/>
      <c r="G266" s="2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21"/>
      <c r="F267" s="22"/>
      <c r="G267" s="2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21"/>
      <c r="F268" s="22"/>
      <c r="G268" s="2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21"/>
      <c r="F269" s="22"/>
      <c r="G269" s="2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21"/>
      <c r="F270" s="22"/>
      <c r="G270" s="2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21"/>
      <c r="F271" s="22"/>
      <c r="G271" s="2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21"/>
      <c r="F272" s="22"/>
      <c r="G272" s="2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21"/>
      <c r="F273" s="22"/>
      <c r="G273" s="2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21"/>
      <c r="F274" s="22"/>
      <c r="G274" s="2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21"/>
      <c r="F275" s="22"/>
      <c r="G275" s="2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21"/>
      <c r="F276" s="22"/>
      <c r="G276" s="2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21"/>
      <c r="F277" s="22"/>
      <c r="G277" s="2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21"/>
      <c r="F278" s="22"/>
      <c r="G278" s="2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21"/>
      <c r="F279" s="22"/>
      <c r="G279" s="2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21"/>
      <c r="F280" s="22"/>
      <c r="G280" s="2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21"/>
      <c r="F281" s="22"/>
      <c r="G281" s="2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21"/>
      <c r="F282" s="22"/>
      <c r="G282" s="2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21"/>
      <c r="F283" s="22"/>
      <c r="G283" s="2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21"/>
      <c r="F284" s="22"/>
      <c r="G284" s="2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21"/>
      <c r="F285" s="22"/>
      <c r="G285" s="2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21"/>
      <c r="F286" s="22"/>
      <c r="G286" s="2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21"/>
      <c r="F287" s="22"/>
      <c r="G287" s="2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21"/>
      <c r="F288" s="22"/>
      <c r="G288" s="2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21"/>
      <c r="F289" s="22"/>
      <c r="G289" s="2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21"/>
      <c r="F290" s="22"/>
      <c r="G290" s="2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21"/>
      <c r="F291" s="22"/>
      <c r="G291" s="2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21"/>
      <c r="F292" s="22"/>
      <c r="G292" s="2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21"/>
      <c r="F293" s="22"/>
      <c r="G293" s="2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21"/>
      <c r="F294" s="22"/>
      <c r="G294" s="2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21"/>
      <c r="F295" s="22"/>
      <c r="G295" s="2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21"/>
      <c r="F296" s="22"/>
      <c r="G296" s="2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21"/>
      <c r="F297" s="22"/>
      <c r="G297" s="2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21"/>
      <c r="F298" s="22"/>
      <c r="G298" s="2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21"/>
      <c r="F299" s="22"/>
      <c r="G299" s="2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21"/>
      <c r="F300" s="22"/>
      <c r="G300" s="2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21"/>
      <c r="F301" s="22"/>
      <c r="G301" s="2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21"/>
      <c r="F302" s="22"/>
      <c r="G302" s="2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21"/>
      <c r="F303" s="22"/>
      <c r="G303" s="2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21"/>
      <c r="F304" s="22"/>
      <c r="G304" s="2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21"/>
      <c r="F305" s="22"/>
      <c r="G305" s="2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21"/>
      <c r="F306" s="22"/>
      <c r="G306" s="2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21"/>
      <c r="F307" s="22"/>
      <c r="G307" s="2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21"/>
      <c r="F308" s="22"/>
      <c r="G308" s="2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21"/>
      <c r="F309" s="22"/>
      <c r="G309" s="2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21"/>
      <c r="F310" s="22"/>
      <c r="G310" s="2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21"/>
      <c r="F311" s="22"/>
      <c r="G311" s="2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21"/>
      <c r="F312" s="22"/>
      <c r="G312" s="2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21"/>
      <c r="F313" s="22"/>
      <c r="G313" s="2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21"/>
      <c r="F314" s="22"/>
      <c r="G314" s="2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21"/>
      <c r="F315" s="22"/>
      <c r="G315" s="2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21"/>
      <c r="F316" s="22"/>
      <c r="G316" s="2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21"/>
      <c r="F317" s="22"/>
      <c r="G317" s="2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21"/>
      <c r="F318" s="22"/>
      <c r="G318" s="2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21"/>
      <c r="F319" s="22"/>
      <c r="G319" s="2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21"/>
      <c r="F320" s="22"/>
      <c r="G320" s="2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21"/>
      <c r="F321" s="22"/>
      <c r="G321" s="2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21"/>
      <c r="F322" s="22"/>
      <c r="G322" s="2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21"/>
      <c r="F323" s="22"/>
      <c r="G323" s="2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21"/>
      <c r="F324" s="22"/>
      <c r="G324" s="2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21"/>
      <c r="F325" s="22"/>
      <c r="G325" s="2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21"/>
      <c r="F326" s="22"/>
      <c r="G326" s="2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21"/>
      <c r="F327" s="22"/>
      <c r="G327" s="2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21"/>
      <c r="F328" s="22"/>
      <c r="G328" s="2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21"/>
      <c r="F329" s="22"/>
      <c r="G329" s="2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21"/>
      <c r="F330" s="22"/>
      <c r="G330" s="2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21"/>
      <c r="F331" s="22"/>
      <c r="G331" s="2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21"/>
      <c r="F332" s="22"/>
      <c r="G332" s="2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21"/>
      <c r="F333" s="22"/>
      <c r="G333" s="2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21"/>
      <c r="F334" s="22"/>
      <c r="G334" s="2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21"/>
      <c r="F335" s="22"/>
      <c r="G335" s="2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21"/>
      <c r="F336" s="22"/>
      <c r="G336" s="2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21"/>
      <c r="F337" s="22"/>
      <c r="G337" s="2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21"/>
      <c r="F338" s="22"/>
      <c r="G338" s="2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21"/>
      <c r="F339" s="22"/>
      <c r="G339" s="2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21"/>
      <c r="F340" s="22"/>
      <c r="G340" s="2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21"/>
      <c r="F341" s="22"/>
      <c r="G341" s="2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21"/>
      <c r="F342" s="22"/>
      <c r="G342" s="2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21"/>
      <c r="F343" s="22"/>
      <c r="G343" s="2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21"/>
      <c r="F344" s="22"/>
      <c r="G344" s="2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21"/>
      <c r="F345" s="22"/>
      <c r="G345" s="2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21"/>
      <c r="F346" s="22"/>
      <c r="G346" s="2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21"/>
      <c r="F347" s="22"/>
      <c r="G347" s="2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21"/>
      <c r="F348" s="22"/>
      <c r="G348" s="2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21"/>
      <c r="F349" s="22"/>
      <c r="G349" s="2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21"/>
      <c r="F350" s="22"/>
      <c r="G350" s="2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21"/>
      <c r="F351" s="22"/>
      <c r="G351" s="2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21"/>
      <c r="F352" s="22"/>
      <c r="G352" s="2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21"/>
      <c r="F353" s="22"/>
      <c r="G353" s="2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21"/>
      <c r="F354" s="22"/>
      <c r="G354" s="2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21"/>
      <c r="F355" s="22"/>
      <c r="G355" s="2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21"/>
      <c r="F356" s="22"/>
      <c r="G356" s="2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21"/>
      <c r="F357" s="22"/>
      <c r="G357" s="2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21"/>
      <c r="F358" s="22"/>
      <c r="G358" s="2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21"/>
      <c r="F359" s="22"/>
      <c r="G359" s="2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21"/>
      <c r="F360" s="22"/>
      <c r="G360" s="2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21"/>
      <c r="F361" s="22"/>
      <c r="G361" s="2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21"/>
      <c r="F362" s="22"/>
      <c r="G362" s="2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21"/>
      <c r="F363" s="22"/>
      <c r="G363" s="2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21"/>
      <c r="F364" s="22"/>
      <c r="G364" s="2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21"/>
      <c r="F365" s="22"/>
      <c r="G365" s="2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21"/>
      <c r="F366" s="22"/>
      <c r="G366" s="2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21"/>
      <c r="F367" s="22"/>
      <c r="G367" s="2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21"/>
      <c r="F368" s="22"/>
      <c r="G368" s="2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21"/>
      <c r="F369" s="22"/>
      <c r="G369" s="2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21"/>
      <c r="F370" s="22"/>
      <c r="G370" s="2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21"/>
      <c r="F371" s="22"/>
      <c r="G371" s="2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21"/>
      <c r="F372" s="22"/>
      <c r="G372" s="2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21"/>
      <c r="F373" s="22"/>
      <c r="G373" s="2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21"/>
      <c r="F374" s="22"/>
      <c r="G374" s="2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21"/>
      <c r="F375" s="22"/>
      <c r="G375" s="2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21"/>
      <c r="F376" s="22"/>
      <c r="G376" s="2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21"/>
      <c r="F377" s="22"/>
      <c r="G377" s="2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21"/>
      <c r="F378" s="22"/>
      <c r="G378" s="2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21"/>
      <c r="F379" s="22"/>
      <c r="G379" s="2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21"/>
      <c r="F380" s="22"/>
      <c r="G380" s="2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21"/>
      <c r="F381" s="22"/>
      <c r="G381" s="2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21"/>
      <c r="F382" s="22"/>
      <c r="G382" s="2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21"/>
      <c r="F383" s="22"/>
      <c r="G383" s="2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21"/>
      <c r="F384" s="22"/>
      <c r="G384" s="2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21"/>
      <c r="F385" s="22"/>
      <c r="G385" s="2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21"/>
      <c r="F386" s="22"/>
      <c r="G386" s="2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21"/>
      <c r="F387" s="22"/>
      <c r="G387" s="2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21"/>
      <c r="F388" s="22"/>
      <c r="G388" s="2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21"/>
      <c r="F389" s="22"/>
      <c r="G389" s="2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21"/>
      <c r="F390" s="22"/>
      <c r="G390" s="2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21"/>
      <c r="F391" s="22"/>
      <c r="G391" s="2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21"/>
      <c r="F392" s="22"/>
      <c r="G392" s="2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21"/>
      <c r="F393" s="22"/>
      <c r="G393" s="2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21"/>
      <c r="F394" s="22"/>
      <c r="G394" s="2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21"/>
      <c r="F395" s="22"/>
      <c r="G395" s="2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21"/>
      <c r="F396" s="22"/>
      <c r="G396" s="2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21"/>
      <c r="F397" s="22"/>
      <c r="G397" s="2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21"/>
      <c r="F398" s="22"/>
      <c r="G398" s="2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21"/>
      <c r="F399" s="22"/>
      <c r="G399" s="2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21"/>
      <c r="F400" s="22"/>
      <c r="G400" s="2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21"/>
      <c r="F401" s="22"/>
      <c r="G401" s="2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21"/>
      <c r="F402" s="22"/>
      <c r="G402" s="2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21"/>
      <c r="F403" s="22"/>
      <c r="G403" s="2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21"/>
      <c r="F404" s="22"/>
      <c r="G404" s="2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21"/>
      <c r="F405" s="22"/>
      <c r="G405" s="2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21"/>
      <c r="F406" s="22"/>
      <c r="G406" s="2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21"/>
      <c r="F407" s="22"/>
      <c r="G407" s="2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21"/>
      <c r="F408" s="22"/>
      <c r="G408" s="2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21"/>
      <c r="F409" s="22"/>
      <c r="G409" s="2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21"/>
      <c r="F410" s="22"/>
      <c r="G410" s="2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21"/>
      <c r="F411" s="22"/>
      <c r="G411" s="2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21"/>
      <c r="F412" s="22"/>
      <c r="G412" s="2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21"/>
      <c r="F413" s="22"/>
      <c r="G413" s="2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21"/>
      <c r="F414" s="22"/>
      <c r="G414" s="2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21"/>
      <c r="F415" s="22"/>
      <c r="G415" s="2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21"/>
      <c r="F416" s="22"/>
      <c r="G416" s="2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21"/>
      <c r="F417" s="22"/>
      <c r="G417" s="2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21"/>
      <c r="F418" s="22"/>
      <c r="G418" s="2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21"/>
      <c r="F419" s="22"/>
      <c r="G419" s="2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21"/>
      <c r="F420" s="22"/>
      <c r="G420" s="2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21"/>
      <c r="F421" s="22"/>
      <c r="G421" s="2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21"/>
      <c r="F422" s="22"/>
      <c r="G422" s="2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21"/>
      <c r="F423" s="22"/>
      <c r="G423" s="2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21"/>
      <c r="F424" s="22"/>
      <c r="G424" s="2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21"/>
      <c r="F425" s="22"/>
      <c r="G425" s="2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21"/>
      <c r="F426" s="22"/>
      <c r="G426" s="2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21"/>
      <c r="F427" s="22"/>
      <c r="G427" s="2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21"/>
      <c r="F428" s="22"/>
      <c r="G428" s="2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21"/>
      <c r="F429" s="22"/>
      <c r="G429" s="2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21"/>
      <c r="F430" s="22"/>
      <c r="G430" s="2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21"/>
      <c r="F431" s="22"/>
      <c r="G431" s="2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21"/>
      <c r="F432" s="22"/>
      <c r="G432" s="2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21"/>
      <c r="F433" s="22"/>
      <c r="G433" s="2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21"/>
      <c r="F434" s="22"/>
      <c r="G434" s="2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21"/>
      <c r="F435" s="22"/>
      <c r="G435" s="2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21"/>
      <c r="F436" s="22"/>
      <c r="G436" s="2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21"/>
      <c r="F437" s="22"/>
      <c r="G437" s="2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21"/>
      <c r="F438" s="22"/>
      <c r="G438" s="2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21"/>
      <c r="F439" s="22"/>
      <c r="G439" s="2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21"/>
      <c r="F440" s="22"/>
      <c r="G440" s="2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21"/>
      <c r="F441" s="22"/>
      <c r="G441" s="2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21"/>
      <c r="F442" s="22"/>
      <c r="G442" s="2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21"/>
      <c r="F443" s="22"/>
      <c r="G443" s="2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21"/>
      <c r="F444" s="22"/>
      <c r="G444" s="2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21"/>
      <c r="F445" s="22"/>
      <c r="G445" s="2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21"/>
      <c r="F446" s="22"/>
      <c r="G446" s="2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21"/>
      <c r="F447" s="22"/>
      <c r="G447" s="2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21"/>
      <c r="F448" s="22"/>
      <c r="G448" s="2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21"/>
      <c r="F449" s="22"/>
      <c r="G449" s="2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21"/>
      <c r="F450" s="22"/>
      <c r="G450" s="2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21"/>
      <c r="F451" s="22"/>
      <c r="G451" s="2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21"/>
      <c r="F452" s="22"/>
      <c r="G452" s="2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21"/>
      <c r="F453" s="22"/>
      <c r="G453" s="2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21"/>
      <c r="F454" s="22"/>
      <c r="G454" s="2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21"/>
      <c r="F455" s="22"/>
      <c r="G455" s="2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21"/>
      <c r="F456" s="22"/>
      <c r="G456" s="2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21"/>
      <c r="F457" s="22"/>
      <c r="G457" s="2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21"/>
      <c r="F458" s="22"/>
      <c r="G458" s="2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21"/>
      <c r="F459" s="22"/>
      <c r="G459" s="2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21"/>
      <c r="F460" s="22"/>
      <c r="G460" s="2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21"/>
      <c r="F461" s="22"/>
      <c r="G461" s="2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21"/>
      <c r="F462" s="22"/>
      <c r="G462" s="2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21"/>
      <c r="F463" s="22"/>
      <c r="G463" s="2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21"/>
      <c r="F464" s="22"/>
      <c r="G464" s="2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21"/>
      <c r="F465" s="22"/>
      <c r="G465" s="2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21"/>
      <c r="F466" s="22"/>
      <c r="G466" s="2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21"/>
      <c r="F467" s="22"/>
      <c r="G467" s="2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21"/>
      <c r="F468" s="22"/>
      <c r="G468" s="2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21"/>
      <c r="F469" s="22"/>
      <c r="G469" s="2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21"/>
      <c r="F470" s="22"/>
      <c r="G470" s="2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21"/>
      <c r="F471" s="22"/>
      <c r="G471" s="2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21"/>
      <c r="F472" s="22"/>
      <c r="G472" s="2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21"/>
      <c r="F473" s="22"/>
      <c r="G473" s="2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21"/>
      <c r="F474" s="22"/>
      <c r="G474" s="2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21"/>
      <c r="F475" s="22"/>
      <c r="G475" s="2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21"/>
      <c r="F476" s="22"/>
      <c r="G476" s="2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21"/>
      <c r="F477" s="22"/>
      <c r="G477" s="2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21"/>
      <c r="F478" s="22"/>
      <c r="G478" s="2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21"/>
      <c r="F479" s="22"/>
      <c r="G479" s="2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21"/>
      <c r="F480" s="22"/>
      <c r="G480" s="2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21"/>
      <c r="F481" s="22"/>
      <c r="G481" s="2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21"/>
      <c r="F482" s="22"/>
      <c r="G482" s="2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21"/>
      <c r="F483" s="22"/>
      <c r="G483" s="2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21"/>
      <c r="F484" s="22"/>
      <c r="G484" s="2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21"/>
      <c r="F485" s="22"/>
      <c r="G485" s="2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21"/>
      <c r="F486" s="22"/>
      <c r="G486" s="2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21"/>
      <c r="F487" s="22"/>
      <c r="G487" s="2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21"/>
      <c r="F488" s="22"/>
      <c r="G488" s="2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21"/>
      <c r="F489" s="22"/>
      <c r="G489" s="2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21"/>
      <c r="F490" s="22"/>
      <c r="G490" s="2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21"/>
      <c r="F491" s="22"/>
      <c r="G491" s="2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21"/>
      <c r="F492" s="22"/>
      <c r="G492" s="2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21"/>
      <c r="F493" s="22"/>
      <c r="G493" s="2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21"/>
      <c r="F494" s="22"/>
      <c r="G494" s="2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21"/>
      <c r="F495" s="22"/>
      <c r="G495" s="2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21"/>
      <c r="F496" s="22"/>
      <c r="G496" s="2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21"/>
      <c r="F497" s="22"/>
      <c r="G497" s="2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21"/>
      <c r="F498" s="22"/>
      <c r="G498" s="2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21"/>
      <c r="F499" s="22"/>
      <c r="G499" s="2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21"/>
      <c r="F500" s="22"/>
      <c r="G500" s="2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21"/>
      <c r="F501" s="22"/>
      <c r="G501" s="2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21"/>
      <c r="F502" s="22"/>
      <c r="G502" s="2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21"/>
      <c r="F503" s="22"/>
      <c r="G503" s="2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21"/>
      <c r="F504" s="22"/>
      <c r="G504" s="2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21"/>
      <c r="F505" s="22"/>
      <c r="G505" s="2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21"/>
      <c r="F506" s="22"/>
      <c r="G506" s="2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21"/>
      <c r="F507" s="22"/>
      <c r="G507" s="2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21"/>
      <c r="F508" s="22"/>
      <c r="G508" s="2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21"/>
      <c r="F509" s="22"/>
      <c r="G509" s="2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21"/>
      <c r="F510" s="22"/>
      <c r="G510" s="2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21"/>
      <c r="F511" s="22"/>
      <c r="G511" s="2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21"/>
      <c r="F512" s="22"/>
      <c r="G512" s="2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21"/>
      <c r="F513" s="22"/>
      <c r="G513" s="2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21"/>
      <c r="F514" s="22"/>
      <c r="G514" s="2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21"/>
      <c r="F515" s="22"/>
      <c r="G515" s="2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21"/>
      <c r="F516" s="22"/>
      <c r="G516" s="2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21"/>
      <c r="F517" s="22"/>
      <c r="G517" s="2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21"/>
      <c r="F518" s="22"/>
      <c r="G518" s="2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21"/>
      <c r="F519" s="22"/>
      <c r="G519" s="2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21"/>
      <c r="F520" s="22"/>
      <c r="G520" s="2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21"/>
      <c r="F521" s="22"/>
      <c r="G521" s="2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21"/>
      <c r="F522" s="22"/>
      <c r="G522" s="2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21"/>
      <c r="F523" s="22"/>
      <c r="G523" s="2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21"/>
      <c r="F524" s="22"/>
      <c r="G524" s="2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21"/>
      <c r="F525" s="22"/>
      <c r="G525" s="2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21"/>
      <c r="F526" s="22"/>
      <c r="G526" s="2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21"/>
      <c r="F527" s="22"/>
      <c r="G527" s="2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21"/>
      <c r="F528" s="22"/>
      <c r="G528" s="2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21"/>
      <c r="F529" s="22"/>
      <c r="G529" s="2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21"/>
      <c r="F530" s="22"/>
      <c r="G530" s="2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21"/>
      <c r="F531" s="22"/>
      <c r="G531" s="2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21"/>
      <c r="F532" s="22"/>
      <c r="G532" s="2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21"/>
      <c r="F533" s="22"/>
      <c r="G533" s="2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21"/>
      <c r="F534" s="22"/>
      <c r="G534" s="2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21"/>
      <c r="F535" s="22"/>
      <c r="G535" s="2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21"/>
      <c r="F536" s="22"/>
      <c r="G536" s="2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21"/>
      <c r="F537" s="22"/>
      <c r="G537" s="2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21"/>
      <c r="F538" s="22"/>
      <c r="G538" s="2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21"/>
      <c r="F539" s="22"/>
      <c r="G539" s="2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21"/>
      <c r="F540" s="22"/>
      <c r="G540" s="2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21"/>
      <c r="F541" s="22"/>
      <c r="G541" s="2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21"/>
      <c r="F542" s="22"/>
      <c r="G542" s="2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21"/>
      <c r="F543" s="22"/>
      <c r="G543" s="2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21"/>
      <c r="F544" s="22"/>
      <c r="G544" s="2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21"/>
      <c r="F545" s="22"/>
      <c r="G545" s="2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21"/>
      <c r="F546" s="22"/>
      <c r="G546" s="2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21"/>
      <c r="F547" s="22"/>
      <c r="G547" s="2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21"/>
      <c r="F548" s="22"/>
      <c r="G548" s="2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21"/>
      <c r="F549" s="22"/>
      <c r="G549" s="2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21"/>
      <c r="F550" s="22"/>
      <c r="G550" s="2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21"/>
      <c r="F551" s="22"/>
      <c r="G551" s="2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21"/>
      <c r="F552" s="22"/>
      <c r="G552" s="2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21"/>
      <c r="F553" s="22"/>
      <c r="G553" s="2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21"/>
      <c r="F554" s="22"/>
      <c r="G554" s="2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21"/>
      <c r="F555" s="22"/>
      <c r="G555" s="2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21"/>
      <c r="F556" s="22"/>
      <c r="G556" s="2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21"/>
      <c r="F557" s="22"/>
      <c r="G557" s="2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21"/>
      <c r="F558" s="22"/>
      <c r="G558" s="2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21"/>
      <c r="F559" s="22"/>
      <c r="G559" s="2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21"/>
      <c r="F560" s="22"/>
      <c r="G560" s="2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21"/>
      <c r="F561" s="22"/>
      <c r="G561" s="2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21"/>
      <c r="F562" s="22"/>
      <c r="G562" s="2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21"/>
      <c r="F563" s="22"/>
      <c r="G563" s="2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21"/>
      <c r="F564" s="22"/>
      <c r="G564" s="2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21"/>
      <c r="F565" s="22"/>
      <c r="G565" s="2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21"/>
      <c r="F566" s="22"/>
      <c r="G566" s="2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21"/>
      <c r="F567" s="22"/>
      <c r="G567" s="2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21"/>
      <c r="F568" s="22"/>
      <c r="G568" s="2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21"/>
      <c r="F569" s="22"/>
      <c r="G569" s="2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21"/>
      <c r="F570" s="22"/>
      <c r="G570" s="2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21"/>
      <c r="F571" s="22"/>
      <c r="G571" s="2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21"/>
      <c r="F572" s="22"/>
      <c r="G572" s="2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21"/>
      <c r="F573" s="22"/>
      <c r="G573" s="2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21"/>
      <c r="F574" s="22"/>
      <c r="G574" s="2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21"/>
      <c r="F575" s="22"/>
      <c r="G575" s="2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21"/>
      <c r="F576" s="22"/>
      <c r="G576" s="2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21"/>
      <c r="F577" s="22"/>
      <c r="G577" s="2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21"/>
      <c r="F578" s="22"/>
      <c r="G578" s="2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21"/>
      <c r="F579" s="22"/>
      <c r="G579" s="2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21"/>
      <c r="F580" s="22"/>
      <c r="G580" s="2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21"/>
      <c r="F581" s="22"/>
      <c r="G581" s="2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21"/>
      <c r="F582" s="22"/>
      <c r="G582" s="2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21"/>
      <c r="F583" s="22"/>
      <c r="G583" s="2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21"/>
      <c r="F584" s="22"/>
      <c r="G584" s="2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21"/>
      <c r="F585" s="22"/>
      <c r="G585" s="2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21"/>
      <c r="F586" s="22"/>
      <c r="G586" s="2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21"/>
      <c r="F587" s="22"/>
      <c r="G587" s="2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21"/>
      <c r="F588" s="22"/>
      <c r="G588" s="2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21"/>
      <c r="F589" s="22"/>
      <c r="G589" s="2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21"/>
      <c r="F590" s="22"/>
      <c r="G590" s="2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21"/>
      <c r="F591" s="22"/>
      <c r="G591" s="2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21"/>
      <c r="F592" s="22"/>
      <c r="G592" s="2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21"/>
      <c r="F593" s="22"/>
      <c r="G593" s="2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21"/>
      <c r="F594" s="22"/>
      <c r="G594" s="2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21"/>
      <c r="F595" s="22"/>
      <c r="G595" s="2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21"/>
      <c r="F596" s="22"/>
      <c r="G596" s="2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21"/>
      <c r="F597" s="22"/>
      <c r="G597" s="2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21"/>
      <c r="F598" s="22"/>
      <c r="G598" s="2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21"/>
      <c r="F599" s="22"/>
      <c r="G599" s="2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21"/>
      <c r="F600" s="22"/>
      <c r="G600" s="2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21"/>
      <c r="F601" s="22"/>
      <c r="G601" s="2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21"/>
      <c r="F602" s="22"/>
      <c r="G602" s="2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21"/>
      <c r="F603" s="22"/>
      <c r="G603" s="2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21"/>
      <c r="F604" s="22"/>
      <c r="G604" s="2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21"/>
      <c r="F605" s="22"/>
      <c r="G605" s="2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21"/>
      <c r="F606" s="22"/>
      <c r="G606" s="2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21"/>
      <c r="F607" s="22"/>
      <c r="G607" s="2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21"/>
      <c r="F608" s="22"/>
      <c r="G608" s="2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21"/>
      <c r="F609" s="22"/>
      <c r="G609" s="2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21"/>
      <c r="F610" s="22"/>
      <c r="G610" s="2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21"/>
      <c r="F611" s="22"/>
      <c r="G611" s="2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21"/>
      <c r="F612" s="22"/>
      <c r="G612" s="2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21"/>
      <c r="F613" s="22"/>
      <c r="G613" s="2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21"/>
      <c r="F614" s="22"/>
      <c r="G614" s="2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21"/>
      <c r="F615" s="22"/>
      <c r="G615" s="2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21"/>
      <c r="F616" s="22"/>
      <c r="G616" s="2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21"/>
      <c r="F617" s="22"/>
      <c r="G617" s="2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21"/>
      <c r="F618" s="22"/>
      <c r="G618" s="2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21"/>
      <c r="F619" s="22"/>
      <c r="G619" s="2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21"/>
      <c r="F620" s="22"/>
      <c r="G620" s="2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21"/>
      <c r="F621" s="22"/>
      <c r="G621" s="2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21"/>
      <c r="F622" s="22"/>
      <c r="G622" s="2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21"/>
      <c r="F623" s="22"/>
      <c r="G623" s="2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21"/>
      <c r="F624" s="22"/>
      <c r="G624" s="2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21"/>
      <c r="F625" s="22"/>
      <c r="G625" s="2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21"/>
      <c r="F626" s="22"/>
      <c r="G626" s="2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21"/>
      <c r="F627" s="22"/>
      <c r="G627" s="2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21"/>
      <c r="F628" s="22"/>
      <c r="G628" s="2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21"/>
      <c r="F629" s="22"/>
      <c r="G629" s="2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21"/>
      <c r="F630" s="22"/>
      <c r="G630" s="2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21"/>
      <c r="F631" s="22"/>
      <c r="G631" s="2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21"/>
      <c r="F632" s="22"/>
      <c r="G632" s="2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21"/>
      <c r="F633" s="22"/>
      <c r="G633" s="2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21"/>
      <c r="F634" s="22"/>
      <c r="G634" s="2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21"/>
      <c r="F635" s="22"/>
      <c r="G635" s="2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21"/>
      <c r="F636" s="22"/>
      <c r="G636" s="2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21"/>
      <c r="F637" s="22"/>
      <c r="G637" s="2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21"/>
      <c r="F638" s="22"/>
      <c r="G638" s="2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21"/>
      <c r="F639" s="22"/>
      <c r="G639" s="2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21"/>
      <c r="F640" s="22"/>
      <c r="G640" s="2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21"/>
      <c r="F641" s="22"/>
      <c r="G641" s="2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21"/>
      <c r="F642" s="22"/>
      <c r="G642" s="2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21"/>
      <c r="F643" s="22"/>
      <c r="G643" s="2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21"/>
      <c r="F644" s="22"/>
      <c r="G644" s="2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21"/>
      <c r="F645" s="22"/>
      <c r="G645" s="2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21"/>
      <c r="F646" s="22"/>
      <c r="G646" s="2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21"/>
      <c r="F647" s="22"/>
      <c r="G647" s="2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21"/>
      <c r="F648" s="22"/>
      <c r="G648" s="2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21"/>
      <c r="F649" s="22"/>
      <c r="G649" s="2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21"/>
      <c r="F650" s="22"/>
      <c r="G650" s="2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21"/>
      <c r="F651" s="22"/>
      <c r="G651" s="2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21"/>
      <c r="F652" s="22"/>
      <c r="G652" s="2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21"/>
      <c r="F653" s="22"/>
      <c r="G653" s="2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21"/>
      <c r="F654" s="22"/>
      <c r="G654" s="2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21"/>
      <c r="F655" s="22"/>
      <c r="G655" s="2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21"/>
      <c r="F656" s="22"/>
      <c r="G656" s="2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21"/>
      <c r="F657" s="22"/>
      <c r="G657" s="2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21"/>
      <c r="F658" s="22"/>
      <c r="G658" s="2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21"/>
      <c r="F659" s="22"/>
      <c r="G659" s="2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21"/>
      <c r="F660" s="22"/>
      <c r="G660" s="2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21"/>
      <c r="F661" s="22"/>
      <c r="G661" s="2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21"/>
      <c r="F662" s="22"/>
      <c r="G662" s="2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21"/>
      <c r="F663" s="22"/>
      <c r="G663" s="2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21"/>
      <c r="F664" s="22"/>
      <c r="G664" s="2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21"/>
      <c r="F665" s="22"/>
      <c r="G665" s="2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21"/>
      <c r="F666" s="22"/>
      <c r="G666" s="2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21"/>
      <c r="F667" s="22"/>
      <c r="G667" s="2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21"/>
      <c r="F668" s="22"/>
      <c r="G668" s="2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21"/>
      <c r="F669" s="22"/>
      <c r="G669" s="2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21"/>
      <c r="F670" s="22"/>
      <c r="G670" s="2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21"/>
      <c r="F671" s="22"/>
      <c r="G671" s="2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21"/>
      <c r="F672" s="22"/>
      <c r="G672" s="2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21"/>
      <c r="F673" s="22"/>
      <c r="G673" s="2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21"/>
      <c r="F674" s="22"/>
      <c r="G674" s="2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21"/>
      <c r="F675" s="22"/>
      <c r="G675" s="2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21"/>
      <c r="F676" s="22"/>
      <c r="G676" s="2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21"/>
      <c r="F677" s="22"/>
      <c r="G677" s="2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21"/>
      <c r="F678" s="22"/>
      <c r="G678" s="2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21"/>
      <c r="F679" s="22"/>
      <c r="G679" s="2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21"/>
      <c r="F680" s="22"/>
      <c r="G680" s="2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21"/>
      <c r="F681" s="22"/>
      <c r="G681" s="2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21"/>
      <c r="F682" s="22"/>
      <c r="G682" s="2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21"/>
      <c r="F683" s="22"/>
      <c r="G683" s="2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21"/>
      <c r="F684" s="22"/>
      <c r="G684" s="2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21"/>
      <c r="F685" s="22"/>
      <c r="G685" s="2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21"/>
      <c r="F686" s="22"/>
      <c r="G686" s="2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21"/>
      <c r="F687" s="22"/>
      <c r="G687" s="2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21"/>
      <c r="F688" s="22"/>
      <c r="G688" s="2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21"/>
      <c r="F689" s="22"/>
      <c r="G689" s="2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21"/>
      <c r="F690" s="22"/>
      <c r="G690" s="2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21"/>
      <c r="F691" s="22"/>
      <c r="G691" s="2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21"/>
      <c r="F692" s="22"/>
      <c r="G692" s="2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21"/>
      <c r="F693" s="22"/>
      <c r="G693" s="2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21"/>
      <c r="F694" s="22"/>
      <c r="G694" s="2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21"/>
      <c r="F695" s="22"/>
      <c r="G695" s="2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21"/>
      <c r="F696" s="22"/>
      <c r="G696" s="2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21"/>
      <c r="F697" s="22"/>
      <c r="G697" s="2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21"/>
      <c r="F698" s="22"/>
      <c r="G698" s="2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21"/>
      <c r="F699" s="22"/>
      <c r="G699" s="2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21"/>
      <c r="F700" s="22"/>
      <c r="G700" s="2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21"/>
      <c r="F701" s="22"/>
      <c r="G701" s="2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21"/>
      <c r="F702" s="22"/>
      <c r="G702" s="2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21"/>
      <c r="F703" s="22"/>
      <c r="G703" s="2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21"/>
      <c r="F704" s="22"/>
      <c r="G704" s="2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21"/>
      <c r="F705" s="22"/>
      <c r="G705" s="2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21"/>
      <c r="F706" s="22"/>
      <c r="G706" s="2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21"/>
      <c r="F707" s="22"/>
      <c r="G707" s="2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21"/>
      <c r="F708" s="22"/>
      <c r="G708" s="2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21"/>
      <c r="F709" s="22"/>
      <c r="G709" s="2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21"/>
      <c r="F710" s="22"/>
      <c r="G710" s="2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21"/>
      <c r="F711" s="22"/>
      <c r="G711" s="2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21"/>
      <c r="F712" s="22"/>
      <c r="G712" s="2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21"/>
      <c r="F713" s="22"/>
      <c r="G713" s="2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21"/>
      <c r="F714" s="22"/>
      <c r="G714" s="2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21"/>
      <c r="F715" s="22"/>
      <c r="G715" s="2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21"/>
      <c r="F716" s="22"/>
      <c r="G716" s="2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21"/>
      <c r="F717" s="22"/>
      <c r="G717" s="2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21"/>
      <c r="F718" s="22"/>
      <c r="G718" s="2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21"/>
      <c r="F719" s="22"/>
      <c r="G719" s="2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21"/>
      <c r="F720" s="22"/>
      <c r="G720" s="2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21"/>
      <c r="F721" s="22"/>
      <c r="G721" s="2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21"/>
      <c r="F722" s="22"/>
      <c r="G722" s="2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21"/>
      <c r="F723" s="22"/>
      <c r="G723" s="2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21"/>
      <c r="F724" s="22"/>
      <c r="G724" s="2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21"/>
      <c r="F725" s="22"/>
      <c r="G725" s="2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21"/>
      <c r="F726" s="22"/>
      <c r="G726" s="2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21"/>
      <c r="F727" s="22"/>
      <c r="G727" s="2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21"/>
      <c r="F728" s="22"/>
      <c r="G728" s="2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21"/>
      <c r="F729" s="22"/>
      <c r="G729" s="2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21"/>
      <c r="F730" s="22"/>
      <c r="G730" s="2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21"/>
      <c r="F731" s="22"/>
      <c r="G731" s="2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21"/>
      <c r="F732" s="22"/>
      <c r="G732" s="2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21"/>
      <c r="F733" s="22"/>
      <c r="G733" s="2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21"/>
      <c r="F734" s="22"/>
      <c r="G734" s="2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21"/>
      <c r="F735" s="22"/>
      <c r="G735" s="2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21"/>
      <c r="F736" s="22"/>
      <c r="G736" s="2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21"/>
      <c r="F737" s="22"/>
      <c r="G737" s="2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21"/>
      <c r="F738" s="22"/>
      <c r="G738" s="2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21"/>
      <c r="F739" s="22"/>
      <c r="G739" s="2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21"/>
      <c r="F740" s="22"/>
      <c r="G740" s="2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21"/>
      <c r="F741" s="22"/>
      <c r="G741" s="2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21"/>
      <c r="F742" s="22"/>
      <c r="G742" s="2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21"/>
      <c r="F743" s="22"/>
      <c r="G743" s="2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21"/>
      <c r="F744" s="22"/>
      <c r="G744" s="2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21"/>
      <c r="F745" s="22"/>
      <c r="G745" s="2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21"/>
      <c r="F746" s="22"/>
      <c r="G746" s="2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21"/>
      <c r="F747" s="22"/>
      <c r="G747" s="2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21"/>
      <c r="F748" s="22"/>
      <c r="G748" s="2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21"/>
      <c r="F749" s="22"/>
      <c r="G749" s="2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21"/>
      <c r="F750" s="22"/>
      <c r="G750" s="2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21"/>
      <c r="F751" s="22"/>
      <c r="G751" s="2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21"/>
      <c r="F752" s="22"/>
      <c r="G752" s="2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21"/>
      <c r="F753" s="22"/>
      <c r="G753" s="2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21"/>
      <c r="F754" s="22"/>
      <c r="G754" s="2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21"/>
      <c r="F755" s="22"/>
      <c r="G755" s="2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21"/>
      <c r="F756" s="22"/>
      <c r="G756" s="2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21"/>
      <c r="F757" s="22"/>
      <c r="G757" s="2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21"/>
      <c r="F758" s="22"/>
      <c r="G758" s="2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21"/>
      <c r="F759" s="22"/>
      <c r="G759" s="2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21"/>
      <c r="F760" s="22"/>
      <c r="G760" s="2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21"/>
      <c r="F761" s="22"/>
      <c r="G761" s="2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21"/>
      <c r="F762" s="22"/>
      <c r="G762" s="2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21"/>
      <c r="F763" s="22"/>
      <c r="G763" s="2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21"/>
      <c r="F764" s="22"/>
      <c r="G764" s="2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21"/>
      <c r="F765" s="22"/>
      <c r="G765" s="2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21"/>
      <c r="F766" s="22"/>
      <c r="G766" s="2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21"/>
      <c r="F767" s="22"/>
      <c r="G767" s="2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21"/>
      <c r="F768" s="22"/>
      <c r="G768" s="2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21"/>
      <c r="F769" s="22"/>
      <c r="G769" s="2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21"/>
      <c r="F770" s="22"/>
      <c r="G770" s="2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21"/>
      <c r="F771" s="22"/>
      <c r="G771" s="2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21"/>
      <c r="F772" s="22"/>
      <c r="G772" s="2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21"/>
      <c r="F773" s="22"/>
      <c r="G773" s="2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21"/>
      <c r="F774" s="22"/>
      <c r="G774" s="2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21"/>
      <c r="F775" s="22"/>
      <c r="G775" s="2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21"/>
      <c r="F776" s="22"/>
      <c r="G776" s="2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21"/>
      <c r="F777" s="22"/>
      <c r="G777" s="2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21"/>
      <c r="F778" s="22"/>
      <c r="G778" s="2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21"/>
      <c r="F779" s="22"/>
      <c r="G779" s="2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21"/>
      <c r="F780" s="22"/>
      <c r="G780" s="2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21"/>
      <c r="F781" s="22"/>
      <c r="G781" s="2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21"/>
      <c r="F782" s="22"/>
      <c r="G782" s="2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21"/>
      <c r="F783" s="22"/>
      <c r="G783" s="2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21"/>
      <c r="F784" s="22"/>
      <c r="G784" s="2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21"/>
      <c r="F785" s="22"/>
      <c r="G785" s="2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21"/>
      <c r="F786" s="22"/>
      <c r="G786" s="2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21"/>
      <c r="F787" s="22"/>
      <c r="G787" s="2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21"/>
      <c r="F788" s="22"/>
      <c r="G788" s="2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21"/>
      <c r="F789" s="22"/>
      <c r="G789" s="2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21"/>
      <c r="F790" s="22"/>
      <c r="G790" s="2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21"/>
      <c r="F791" s="22"/>
      <c r="G791" s="2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21"/>
      <c r="F792" s="22"/>
      <c r="G792" s="2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21"/>
      <c r="F793" s="22"/>
      <c r="G793" s="2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21"/>
      <c r="F794" s="22"/>
      <c r="G794" s="2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21"/>
      <c r="F795" s="22"/>
      <c r="G795" s="2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21"/>
      <c r="F796" s="22"/>
      <c r="G796" s="2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21"/>
      <c r="F797" s="22"/>
      <c r="G797" s="2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21"/>
      <c r="F798" s="22"/>
      <c r="G798" s="2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21"/>
      <c r="F799" s="22"/>
      <c r="G799" s="2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21"/>
      <c r="F800" s="22"/>
      <c r="G800" s="2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21"/>
      <c r="F801" s="22"/>
      <c r="G801" s="2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21"/>
      <c r="F802" s="22"/>
      <c r="G802" s="2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21"/>
      <c r="F803" s="22"/>
      <c r="G803" s="2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21"/>
      <c r="F804" s="22"/>
      <c r="G804" s="2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21"/>
      <c r="F805" s="22"/>
      <c r="G805" s="2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21"/>
      <c r="F806" s="22"/>
      <c r="G806" s="2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21"/>
      <c r="F807" s="22"/>
      <c r="G807" s="2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21"/>
      <c r="F808" s="22"/>
      <c r="G808" s="2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21"/>
      <c r="F809" s="22"/>
      <c r="G809" s="2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21"/>
      <c r="F810" s="22"/>
      <c r="G810" s="2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21"/>
      <c r="F811" s="22"/>
      <c r="G811" s="2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21"/>
      <c r="F812" s="22"/>
      <c r="G812" s="2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21"/>
      <c r="F813" s="22"/>
      <c r="G813" s="2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21"/>
      <c r="F814" s="22"/>
      <c r="G814" s="2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21"/>
      <c r="F815" s="22"/>
      <c r="G815" s="2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21"/>
      <c r="F816" s="22"/>
      <c r="G816" s="2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21"/>
      <c r="F817" s="22"/>
      <c r="G817" s="2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21"/>
      <c r="F818" s="22"/>
      <c r="G818" s="2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21"/>
      <c r="F819" s="22"/>
      <c r="G819" s="2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21"/>
      <c r="F820" s="22"/>
      <c r="G820" s="2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21"/>
      <c r="F821" s="22"/>
      <c r="G821" s="2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21"/>
      <c r="F822" s="22"/>
      <c r="G822" s="2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21"/>
      <c r="F823" s="22"/>
      <c r="G823" s="2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21"/>
      <c r="F824" s="22"/>
      <c r="G824" s="2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21"/>
      <c r="F825" s="22"/>
      <c r="G825" s="2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21"/>
      <c r="F826" s="22"/>
      <c r="G826" s="2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21"/>
      <c r="F827" s="22"/>
      <c r="G827" s="2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21"/>
      <c r="F828" s="22"/>
      <c r="G828" s="2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21"/>
      <c r="F829" s="22"/>
      <c r="G829" s="2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21"/>
      <c r="F830" s="22"/>
      <c r="G830" s="2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21"/>
      <c r="F831" s="22"/>
      <c r="G831" s="2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21"/>
      <c r="F832" s="22"/>
      <c r="G832" s="2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21"/>
      <c r="F833" s="22"/>
      <c r="G833" s="2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21"/>
      <c r="F834" s="22"/>
      <c r="G834" s="2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21"/>
      <c r="F835" s="22"/>
      <c r="G835" s="2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21"/>
      <c r="F836" s="22"/>
      <c r="G836" s="2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21"/>
      <c r="F837" s="22"/>
      <c r="G837" s="2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21"/>
      <c r="F838" s="22"/>
      <c r="G838" s="2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21"/>
      <c r="F839" s="22"/>
      <c r="G839" s="2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21"/>
      <c r="F840" s="22"/>
      <c r="G840" s="2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21"/>
      <c r="F841" s="22"/>
      <c r="G841" s="2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21"/>
      <c r="F842" s="22"/>
      <c r="G842" s="2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21"/>
      <c r="F843" s="22"/>
      <c r="G843" s="2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21"/>
      <c r="F844" s="22"/>
      <c r="G844" s="2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21"/>
      <c r="F845" s="22"/>
      <c r="G845" s="2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21"/>
      <c r="F846" s="22"/>
      <c r="G846" s="2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21"/>
      <c r="F847" s="22"/>
      <c r="G847" s="2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21"/>
      <c r="F848" s="22"/>
      <c r="G848" s="2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21"/>
      <c r="F849" s="22"/>
      <c r="G849" s="2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21"/>
      <c r="F850" s="22"/>
      <c r="G850" s="2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21"/>
      <c r="F851" s="22"/>
      <c r="G851" s="2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21"/>
      <c r="F852" s="22"/>
      <c r="G852" s="2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21"/>
      <c r="F853" s="22"/>
      <c r="G853" s="2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21"/>
      <c r="F854" s="22"/>
      <c r="G854" s="2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21"/>
      <c r="F855" s="22"/>
      <c r="G855" s="2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21"/>
      <c r="F856" s="22"/>
      <c r="G856" s="2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21"/>
      <c r="F857" s="22"/>
      <c r="G857" s="2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21"/>
      <c r="F858" s="22"/>
      <c r="G858" s="2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21"/>
      <c r="F859" s="22"/>
      <c r="G859" s="2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21"/>
      <c r="F860" s="22"/>
      <c r="G860" s="2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21"/>
      <c r="F861" s="22"/>
      <c r="G861" s="2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21"/>
      <c r="F862" s="22"/>
      <c r="G862" s="2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21"/>
      <c r="F863" s="22"/>
      <c r="G863" s="2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21"/>
      <c r="F864" s="22"/>
      <c r="G864" s="2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21"/>
      <c r="F865" s="22"/>
      <c r="G865" s="2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21"/>
      <c r="F866" s="22"/>
      <c r="G866" s="2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21"/>
      <c r="F867" s="22"/>
      <c r="G867" s="2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21"/>
      <c r="F868" s="22"/>
      <c r="G868" s="2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21"/>
      <c r="F869" s="22"/>
      <c r="G869" s="2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21"/>
      <c r="F870" s="22"/>
      <c r="G870" s="2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21"/>
      <c r="F871" s="22"/>
      <c r="G871" s="2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21"/>
      <c r="F872" s="22"/>
      <c r="G872" s="2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21"/>
      <c r="F873" s="22"/>
      <c r="G873" s="2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21"/>
      <c r="F874" s="22"/>
      <c r="G874" s="2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21"/>
      <c r="F875" s="22"/>
      <c r="G875" s="2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21"/>
      <c r="F876" s="22"/>
      <c r="G876" s="2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21"/>
      <c r="F877" s="22"/>
      <c r="G877" s="2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21"/>
      <c r="F878" s="22"/>
      <c r="G878" s="2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21"/>
      <c r="F879" s="22"/>
      <c r="G879" s="2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21"/>
      <c r="F880" s="22"/>
      <c r="G880" s="2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21"/>
      <c r="F881" s="22"/>
      <c r="G881" s="2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21"/>
      <c r="F882" s="22"/>
      <c r="G882" s="2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21"/>
      <c r="F883" s="22"/>
      <c r="G883" s="2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21"/>
      <c r="F884" s="22"/>
      <c r="G884" s="2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21"/>
      <c r="F885" s="22"/>
      <c r="G885" s="2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21"/>
      <c r="F886" s="22"/>
      <c r="G886" s="2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21"/>
      <c r="F887" s="22"/>
      <c r="G887" s="2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21"/>
      <c r="F888" s="22"/>
      <c r="G888" s="2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21"/>
      <c r="F889" s="22"/>
      <c r="G889" s="2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21"/>
      <c r="F890" s="22"/>
      <c r="G890" s="2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21"/>
      <c r="F891" s="22"/>
      <c r="G891" s="2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21"/>
      <c r="F892" s="22"/>
      <c r="G892" s="2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21"/>
      <c r="F893" s="22"/>
      <c r="G893" s="2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21"/>
      <c r="F894" s="22"/>
      <c r="G894" s="2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21"/>
      <c r="F895" s="22"/>
      <c r="G895" s="2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21"/>
      <c r="F896" s="22"/>
      <c r="G896" s="2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21"/>
      <c r="F897" s="22"/>
      <c r="G897" s="2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21"/>
      <c r="F898" s="22"/>
      <c r="G898" s="2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21"/>
      <c r="F899" s="22"/>
      <c r="G899" s="2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21"/>
      <c r="F900" s="22"/>
      <c r="G900" s="2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21"/>
      <c r="F901" s="22"/>
      <c r="G901" s="2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21"/>
      <c r="F902" s="22"/>
      <c r="G902" s="2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21"/>
      <c r="F903" s="22"/>
      <c r="G903" s="2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21"/>
      <c r="F904" s="22"/>
      <c r="G904" s="2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21"/>
      <c r="F905" s="22"/>
      <c r="G905" s="2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21"/>
      <c r="F906" s="22"/>
      <c r="G906" s="2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21"/>
      <c r="F907" s="22"/>
      <c r="G907" s="2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21"/>
      <c r="F908" s="22"/>
      <c r="G908" s="2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21"/>
      <c r="F909" s="22"/>
      <c r="G909" s="2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21"/>
      <c r="F910" s="22"/>
      <c r="G910" s="2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21"/>
      <c r="F911" s="22"/>
      <c r="G911" s="2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21"/>
      <c r="F912" s="22"/>
      <c r="G912" s="2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21"/>
      <c r="F913" s="22"/>
      <c r="G913" s="2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21"/>
      <c r="F914" s="22"/>
      <c r="G914" s="2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21"/>
      <c r="F915" s="22"/>
      <c r="G915" s="2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21"/>
      <c r="F916" s="22"/>
      <c r="G916" s="2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21"/>
      <c r="F917" s="22"/>
      <c r="G917" s="2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21"/>
      <c r="F918" s="22"/>
      <c r="G918" s="2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21"/>
      <c r="F919" s="22"/>
      <c r="G919" s="2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21"/>
      <c r="F920" s="22"/>
      <c r="G920" s="2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21"/>
      <c r="F921" s="22"/>
      <c r="G921" s="2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21"/>
      <c r="F922" s="22"/>
      <c r="G922" s="2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21"/>
      <c r="F923" s="22"/>
      <c r="G923" s="2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21"/>
      <c r="F924" s="22"/>
      <c r="G924" s="2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21"/>
      <c r="F925" s="22"/>
      <c r="G925" s="2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21"/>
      <c r="F926" s="22"/>
      <c r="G926" s="2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21"/>
      <c r="F927" s="22"/>
      <c r="G927" s="2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21"/>
      <c r="F928" s="22"/>
      <c r="G928" s="2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21"/>
      <c r="F929" s="22"/>
      <c r="G929" s="2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21"/>
      <c r="F930" s="22"/>
      <c r="G930" s="2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21"/>
      <c r="F931" s="22"/>
      <c r="G931" s="2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21"/>
      <c r="F932" s="22"/>
      <c r="G932" s="2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21"/>
      <c r="F933" s="22"/>
      <c r="G933" s="2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21"/>
      <c r="F934" s="22"/>
      <c r="G934" s="2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21"/>
      <c r="F935" s="22"/>
      <c r="G935" s="2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21"/>
      <c r="F936" s="22"/>
      <c r="G936" s="2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21"/>
      <c r="F937" s="22"/>
      <c r="G937" s="2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21"/>
      <c r="F938" s="22"/>
      <c r="G938" s="2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21"/>
      <c r="F939" s="22"/>
      <c r="G939" s="2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21"/>
      <c r="F940" s="22"/>
      <c r="G940" s="2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21"/>
      <c r="F941" s="22"/>
      <c r="G941" s="2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21"/>
      <c r="F942" s="22"/>
      <c r="G942" s="2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21"/>
      <c r="F943" s="22"/>
      <c r="G943" s="2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21"/>
      <c r="F944" s="22"/>
      <c r="G944" s="2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21"/>
      <c r="F945" s="22"/>
      <c r="G945" s="2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21"/>
      <c r="F946" s="22"/>
      <c r="G946" s="2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21"/>
      <c r="F947" s="22"/>
      <c r="G947" s="2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21"/>
      <c r="F948" s="22"/>
      <c r="G948" s="2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21"/>
      <c r="F949" s="22"/>
      <c r="G949" s="2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21"/>
      <c r="F950" s="22"/>
      <c r="G950" s="2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21"/>
      <c r="F951" s="22"/>
      <c r="G951" s="2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21"/>
      <c r="F952" s="22"/>
      <c r="G952" s="2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21"/>
      <c r="F953" s="22"/>
      <c r="G953" s="2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21"/>
      <c r="F954" s="22"/>
      <c r="G954" s="2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21"/>
      <c r="F955" s="22"/>
      <c r="G955" s="2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21"/>
      <c r="F956" s="22"/>
      <c r="G956" s="2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21"/>
      <c r="F957" s="22"/>
      <c r="G957" s="2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21"/>
      <c r="F958" s="22"/>
      <c r="G958" s="2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21"/>
      <c r="F959" s="22"/>
      <c r="G959" s="2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21"/>
      <c r="F960" s="22"/>
      <c r="G960" s="2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21"/>
      <c r="F961" s="22"/>
      <c r="G961" s="2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21"/>
      <c r="F962" s="22"/>
      <c r="G962" s="2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21"/>
      <c r="F963" s="22"/>
      <c r="G963" s="2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21"/>
      <c r="F964" s="22"/>
      <c r="G964" s="2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21"/>
      <c r="F965" s="22"/>
      <c r="G965" s="2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21"/>
      <c r="F966" s="22"/>
      <c r="G966" s="2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21"/>
      <c r="F967" s="22"/>
      <c r="G967" s="2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21"/>
      <c r="F968" s="22"/>
      <c r="G968" s="2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21"/>
      <c r="F969" s="22"/>
      <c r="G969" s="2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21"/>
      <c r="F970" s="22"/>
      <c r="G970" s="2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21"/>
      <c r="F971" s="22"/>
      <c r="G971" s="2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21"/>
      <c r="F972" s="22"/>
      <c r="G972" s="2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21"/>
      <c r="F973" s="22"/>
      <c r="G973" s="2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21"/>
      <c r="F974" s="22"/>
      <c r="G974" s="2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21"/>
      <c r="F975" s="22"/>
      <c r="G975" s="2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21"/>
      <c r="F976" s="22"/>
      <c r="G976" s="2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21"/>
      <c r="F977" s="22"/>
      <c r="G977" s="2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21"/>
      <c r="F978" s="22"/>
      <c r="G978" s="2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21"/>
      <c r="F979" s="22"/>
      <c r="G979" s="2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21"/>
      <c r="F980" s="22"/>
      <c r="G980" s="2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21"/>
      <c r="F981" s="22"/>
      <c r="G981" s="2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21"/>
      <c r="F982" s="22"/>
      <c r="G982" s="2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21"/>
      <c r="F983" s="22"/>
      <c r="G983" s="2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21"/>
      <c r="F984" s="22"/>
      <c r="G984" s="2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21"/>
      <c r="F985" s="22"/>
      <c r="G985" s="2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21"/>
      <c r="F986" s="22"/>
      <c r="G986" s="2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21"/>
      <c r="F987" s="22"/>
      <c r="G987" s="2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21"/>
      <c r="F988" s="22"/>
      <c r="G988" s="2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21"/>
      <c r="F989" s="22"/>
      <c r="G989" s="2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21"/>
      <c r="F990" s="22"/>
      <c r="G990" s="2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21"/>
      <c r="F991" s="22"/>
      <c r="G991" s="2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21"/>
      <c r="F992" s="22"/>
      <c r="G992" s="2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21"/>
      <c r="F993" s="22"/>
      <c r="G993" s="2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28">
    <mergeCell ref="B34:G34"/>
    <mergeCell ref="B16:G16"/>
    <mergeCell ref="B18:F18"/>
    <mergeCell ref="B19:G19"/>
    <mergeCell ref="B21:F21"/>
    <mergeCell ref="B22:G22"/>
    <mergeCell ref="B25:F25"/>
    <mergeCell ref="B26:F26"/>
    <mergeCell ref="B15:F15"/>
    <mergeCell ref="B28:F28"/>
    <mergeCell ref="B29:G29"/>
    <mergeCell ref="B31:F31"/>
    <mergeCell ref="B32:E33"/>
    <mergeCell ref="B8:G8"/>
    <mergeCell ref="B9:G9"/>
    <mergeCell ref="B14:F14"/>
    <mergeCell ref="C6:C7"/>
    <mergeCell ref="D6:D7"/>
    <mergeCell ref="E6:E7"/>
    <mergeCell ref="F6:F7"/>
    <mergeCell ref="B5:E5"/>
    <mergeCell ref="B6:B7"/>
    <mergeCell ref="G6:G7"/>
    <mergeCell ref="B1:G1"/>
    <mergeCell ref="B2:G2"/>
    <mergeCell ref="B3:D3"/>
    <mergeCell ref="E3:G3"/>
    <mergeCell ref="B4:G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showGridLines="0" workbookViewId="0">
      <selection activeCell="C20" sqref="C20"/>
    </sheetView>
  </sheetViews>
  <sheetFormatPr defaultColWidth="14.42578125" defaultRowHeight="15" customHeight="1" x14ac:dyDescent="0.2"/>
  <cols>
    <col min="1" max="1" width="2.7109375" customWidth="1"/>
    <col min="2" max="2" width="5.42578125" customWidth="1"/>
    <col min="3" max="8" width="18.28515625" customWidth="1"/>
    <col min="9" max="10" width="15.7109375" customWidth="1"/>
    <col min="11" max="11" width="2.7109375" customWidth="1"/>
    <col min="12" max="12" width="9.140625" customWidth="1"/>
    <col min="13" max="26" width="8" customWidth="1"/>
  </cols>
  <sheetData>
    <row r="1" spans="1:26" ht="15.75" customHeight="1" x14ac:dyDescent="0.2">
      <c r="A1" s="48"/>
      <c r="B1" s="97" t="s">
        <v>121</v>
      </c>
      <c r="C1" s="61"/>
      <c r="D1" s="61"/>
      <c r="E1" s="61"/>
      <c r="F1" s="61"/>
      <c r="G1" s="61"/>
      <c r="H1" s="61"/>
      <c r="I1" s="98">
        <v>42186</v>
      </c>
      <c r="J1" s="61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.75" customHeight="1" x14ac:dyDescent="0.2">
      <c r="A2" s="48"/>
      <c r="B2" s="61"/>
      <c r="C2" s="61"/>
      <c r="D2" s="61"/>
      <c r="E2" s="61"/>
      <c r="F2" s="61"/>
      <c r="G2" s="61"/>
      <c r="H2" s="61"/>
      <c r="I2" s="49" t="s">
        <v>91</v>
      </c>
      <c r="J2" s="50" t="s">
        <v>92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5.75" customHeight="1" x14ac:dyDescent="0.2">
      <c r="A3" s="48"/>
      <c r="B3" s="94" t="s">
        <v>93</v>
      </c>
      <c r="C3" s="61"/>
      <c r="D3" s="61"/>
      <c r="E3" s="61"/>
      <c r="F3" s="61"/>
      <c r="G3" s="61"/>
      <c r="H3" s="61"/>
      <c r="I3" s="51">
        <f>(35000+12000)/2</f>
        <v>23500</v>
      </c>
      <c r="J3" s="51">
        <f t="shared" ref="J3:J7" si="0">I3/220</f>
        <v>106.81818181818181</v>
      </c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customHeight="1" x14ac:dyDescent="0.2">
      <c r="A4" s="48"/>
      <c r="B4" s="99" t="s">
        <v>94</v>
      </c>
      <c r="C4" s="61"/>
      <c r="D4" s="61"/>
      <c r="E4" s="61"/>
      <c r="F4" s="61"/>
      <c r="G4" s="61"/>
      <c r="H4" s="61"/>
      <c r="I4" s="51">
        <v>9000</v>
      </c>
      <c r="J4" s="51">
        <f t="shared" si="0"/>
        <v>40.909090909090907</v>
      </c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5.75" customHeight="1" x14ac:dyDescent="0.2">
      <c r="A5" s="48"/>
      <c r="B5" s="99" t="s">
        <v>95</v>
      </c>
      <c r="C5" s="61"/>
      <c r="D5" s="61"/>
      <c r="E5" s="61"/>
      <c r="F5" s="61"/>
      <c r="G5" s="61"/>
      <c r="H5" s="61"/>
      <c r="I5" s="51">
        <f>(12500+9000)/2</f>
        <v>10750</v>
      </c>
      <c r="J5" s="51">
        <f t="shared" si="0"/>
        <v>48.863636363636367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5.75" customHeight="1" x14ac:dyDescent="0.2">
      <c r="A6" s="48"/>
      <c r="B6" s="99" t="s">
        <v>96</v>
      </c>
      <c r="C6" s="61"/>
      <c r="D6" s="61"/>
      <c r="E6" s="61"/>
      <c r="F6" s="61"/>
      <c r="G6" s="61"/>
      <c r="H6" s="61"/>
      <c r="I6" s="51">
        <v>3551</v>
      </c>
      <c r="J6" s="51">
        <f t="shared" si="0"/>
        <v>16.140909090909091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5.75" customHeight="1" x14ac:dyDescent="0.2">
      <c r="A7" s="48"/>
      <c r="B7" s="99" t="s">
        <v>97</v>
      </c>
      <c r="C7" s="61"/>
      <c r="D7" s="61"/>
      <c r="E7" s="61"/>
      <c r="F7" s="61"/>
      <c r="G7" s="61"/>
      <c r="H7" s="61"/>
      <c r="I7" s="51">
        <v>2823.52</v>
      </c>
      <c r="J7" s="51">
        <f t="shared" si="0"/>
        <v>12.834181818181818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5.75" customHeight="1" x14ac:dyDescent="0.2">
      <c r="A8" s="48"/>
      <c r="B8" s="59"/>
      <c r="I8" s="51"/>
      <c r="J8" s="51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5.75" customHeight="1" x14ac:dyDescent="0.2">
      <c r="A9" s="48"/>
      <c r="B9" s="100"/>
      <c r="C9" s="101" t="s">
        <v>98</v>
      </c>
      <c r="D9" s="61"/>
      <c r="E9" s="61"/>
      <c r="F9" s="61"/>
      <c r="G9" s="61"/>
      <c r="H9" s="61"/>
      <c r="I9" s="61"/>
      <c r="J9" s="61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5.75" customHeight="1" x14ac:dyDescent="0.2">
      <c r="A10" s="48"/>
      <c r="B10" s="61"/>
      <c r="C10" s="94" t="s">
        <v>99</v>
      </c>
      <c r="D10" s="61"/>
      <c r="E10" s="61"/>
      <c r="F10" s="61"/>
      <c r="G10" s="61"/>
      <c r="H10" s="61"/>
      <c r="I10" s="61"/>
      <c r="J10" s="61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5.75" customHeight="1" x14ac:dyDescent="0.2">
      <c r="A11" s="48"/>
      <c r="B11" s="61"/>
      <c r="C11" s="94" t="s">
        <v>100</v>
      </c>
      <c r="D11" s="61"/>
      <c r="E11" s="61"/>
      <c r="F11" s="61"/>
      <c r="G11" s="61"/>
      <c r="H11" s="61"/>
      <c r="I11" s="61"/>
      <c r="J11" s="61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5.75" customHeight="1" x14ac:dyDescent="0.2">
      <c r="A12" s="52"/>
      <c r="B12" s="52"/>
      <c r="C12" s="94" t="s">
        <v>101</v>
      </c>
      <c r="D12" s="61"/>
      <c r="E12" s="61"/>
      <c r="F12" s="61"/>
      <c r="G12" s="61"/>
      <c r="H12" s="61"/>
      <c r="I12" s="61"/>
      <c r="J12" s="61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5.75" customHeight="1" x14ac:dyDescent="0.2">
      <c r="A13" s="52"/>
      <c r="B13" s="52"/>
      <c r="C13" s="94" t="s">
        <v>102</v>
      </c>
      <c r="D13" s="61"/>
      <c r="E13" s="61"/>
      <c r="F13" s="61"/>
      <c r="G13" s="61"/>
      <c r="H13" s="61"/>
      <c r="I13" s="61"/>
      <c r="J13" s="61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5.75" customHeight="1" x14ac:dyDescent="0.2">
      <c r="A14" s="53"/>
      <c r="B14" s="53"/>
      <c r="C14" s="52" t="s">
        <v>103</v>
      </c>
      <c r="D14" s="54"/>
      <c r="E14" s="54"/>
      <c r="F14" s="54"/>
      <c r="G14" s="54"/>
      <c r="H14" s="54"/>
      <c r="I14" s="54"/>
      <c r="J14" s="54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2.75" customHeight="1" x14ac:dyDescent="0.2">
      <c r="A15" s="52"/>
      <c r="B15" s="52"/>
      <c r="C15" s="52" t="s">
        <v>104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52"/>
      <c r="B17" s="52"/>
      <c r="C17" s="95" t="s">
        <v>105</v>
      </c>
      <c r="D17" s="61"/>
      <c r="E17" s="48"/>
      <c r="F17" s="48"/>
      <c r="G17" s="48"/>
      <c r="H17" s="48"/>
      <c r="I17" s="48"/>
      <c r="J17" s="48"/>
      <c r="K17" s="48"/>
      <c r="L17" s="48"/>
      <c r="M17" s="48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52"/>
      <c r="B18" s="52"/>
      <c r="C18" s="96" t="s">
        <v>106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x14ac:dyDescent="0.2">
      <c r="A19" s="52"/>
      <c r="B19" s="52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52"/>
      <c r="B20" s="52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x14ac:dyDescent="0.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2.7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2.75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 ht="12.75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12.7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ht="12.7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ht="12.75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1:26" ht="12.75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1:26" ht="12.7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6" ht="12.7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ht="12.7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12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12.7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12.7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2.7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12.7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12.7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12.7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12.7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ht="12.7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2.7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2.7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2.7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2.7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2.7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2.75" customHeight="1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2.7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2.7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2.7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2.7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2.7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2.7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2.7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2.75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2.7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2.7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2.7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2.7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2.7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2.7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2.7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2.75" customHeight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2.7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2.7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2.7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2.7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2.75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2.7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2.7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2.75" customHeight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2.7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2.7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2.7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2.7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2.7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2.7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2.7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2.7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2.7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2.7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2.7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2.7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2.75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2.7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2.7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2.7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2.7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2.75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2.7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2.7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2.75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2.7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2.75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2.75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2.7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2.7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2.7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2.7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2.7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2.75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2.7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2.75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2.75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2.75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2.7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2.75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2.75" customHeight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2.75" customHeight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2.75" customHeight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2.75" customHeight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2.75" customHeight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2.7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2.7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2.75" customHeight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2.7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2.7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2.75" customHeight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2.7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2.7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2.75" customHeight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2.75" customHeight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2.75" customHeight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2.75" customHeight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2.7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2.75" customHeight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2.75" customHeight="1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2.75" customHeight="1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2.75" customHeight="1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2.75" customHeight="1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2.75" customHeight="1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2.75" customHeight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2.75" customHeight="1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2.75" customHeight="1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2.75" customHeight="1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2.75" customHeight="1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2.75" customHeight="1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2.75" customHeight="1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2.75" customHeight="1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2.75" customHeight="1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2.75" customHeight="1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2.75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2.75" customHeight="1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2.75" customHeight="1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2.7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2.75" customHeight="1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2.75" customHeight="1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2.7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2.75" customHeight="1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2.75" customHeight="1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2.7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2.75" customHeight="1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2.75" customHeight="1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2.75" customHeight="1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2.75" customHeight="1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2.7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2.75" customHeight="1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2.75" customHeight="1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2.75" customHeight="1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2.7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2.75" customHeight="1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2.75" customHeight="1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2.75" customHeigh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2.75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2.7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2.7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2.7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2.7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2.7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2.7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2.7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2.7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2.7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2.7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2.7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2.7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2.7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2.7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2.7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2.7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2.7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2.7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2.7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2.7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2.7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2.7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2.7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2.7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2.7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2.7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2.7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2.7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2.7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2.7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2.7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2.7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2.7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2.7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2.7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2.7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2.7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2.7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2.7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2.7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2.7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2.7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2.7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2.7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2.7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2.7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2.7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2.7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2.7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2.7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2.7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2.7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2.7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2.7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2.7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2.7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2.7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2.7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2.7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2.7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2.7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2.7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2.7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2.7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2.7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2.7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2.7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2.7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2.7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2.7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2.7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2.7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2.7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2.7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2.7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2.7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2.7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2.7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2.7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2.7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2.7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2.7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2.7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2.7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2.7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2.7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2.7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2.7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2.7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2.7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2.7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2.7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2.7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2.7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2.7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2.7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2.7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2.7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2.7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2.7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2.7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2.7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2.7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2.7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2.7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2.7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2.7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2.7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2.7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2.7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2.7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2.7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2.7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2.7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2.7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2.7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2.7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2.7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2.7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2.7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2.7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2.7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2.7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2.7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2.7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2.7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2.7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2.7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2.7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2.7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2.7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2.7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2.7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2.7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2.7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2.7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2.7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2.7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2.7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2.7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2.7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2.7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2.7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2.7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2.7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2.7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2.7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2.7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2.7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2.7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2.7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2.7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2.7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2.7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2.7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2.7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2.7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2.7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2.7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2.7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2.7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2.7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2.7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2.7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2.7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2.7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2.7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2.7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2.7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2.7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2.7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2.7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2.7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2.7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2.7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2.7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2.7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2.7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2.7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2.7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2.7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2.7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2.7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2.7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2.7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2.7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2.7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2.7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2.7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2.7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2.7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2.7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2.7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2.7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2.7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2.7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2.7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2.7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2.7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2.7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2.7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2.7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2.7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2.7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2.7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2.7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2.7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2.7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2.7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2.7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2.7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2.7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2.7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2.7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2.7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2.7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2.7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2.7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2.7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2.7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2.7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2.7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2.7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2.7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2.7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2.7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2.7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2.7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2.7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2.7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2.7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2.7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2.7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2.7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2.7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2.7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2.7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2.7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2.7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2.7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2.7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2.7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2.7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2.7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2.7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2.7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2.7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2.7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2.7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2.7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2.7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2.7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2.7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2.7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2.7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2.7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2.7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2.7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2.7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2.7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2.7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2.7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2.7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2.7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2.7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2.7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2.7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2.7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2.7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2.7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2.7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2.7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2.7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2.7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2.7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2.7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2.7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2.7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2.7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2.7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2.7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2.7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2.7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2.7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2.7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2.7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2.7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2.7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2.7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2.7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2.7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2.7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2.7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2.7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2.7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2.7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2.7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2.7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2.7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2.7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2.7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2.7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2.7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2.7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2.7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2.7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2.7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2.7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2.7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2.7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2.7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2.7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2.7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2.7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2.7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2.7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2.7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2.7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2.7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2.7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2.7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2.7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2.7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2.7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2.7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2.7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2.7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2.7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2.7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2.7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2.7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2.7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2.7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2.7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2.7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2.7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2.7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2.7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2.7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2.7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2.7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2.7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2.7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2.7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2.7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2.7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2.7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2.7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2.7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2.7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2.7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2.7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2.7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2.7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2.7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2.7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2.7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2.7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2.7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2.7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2.7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2.7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2.7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2.7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2.7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2.7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2.7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2.7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2.7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2.7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2.7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2.7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2.7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2.7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2.7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2.7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2.7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2.7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2.7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2.7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2.7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2.7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2.7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2.7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2.7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2.7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2.7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2.7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2.7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2.7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2.7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2.7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2.7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2.7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2.7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2.7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2.7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2.7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2.7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2.7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2.7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2.7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2.7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2.7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2.7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2.7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2.7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2.7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2.7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2.7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2.7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2.7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2.7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2.7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2.7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2.7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2.7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2.7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2.7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2.7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2.7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2.7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2.7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2.7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2.7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2.7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2.7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2.7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2.7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2.7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2.7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2.7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2.7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2.7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2.7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2.7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2.7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2.7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2.7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2.7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2.7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2.7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2.7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2.7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2.7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2.7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2.7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2.7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2.7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2.7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2.7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2.7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2.7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2.7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2.7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2.7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2.7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2.7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2.7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2.7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2.7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2.7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2.7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2.7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2.7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2.7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2.7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2.7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2.7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2.7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2.7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2.7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2.7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2.7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2.7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2.7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2.7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2.7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2.7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2.7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2.7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2.7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2.7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2.7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2.7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2.7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2.7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2.7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2.7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2.7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2.7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2.7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2.7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2.7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2.7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2.7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2.7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2.7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2.7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2.7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2.7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2.7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2.7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2.7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2.7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2.7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2.7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2.7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2.7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2.7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2.7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2.7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2.7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2.7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2.7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2.7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2.7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2.7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2.7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2.7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2.7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2.7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2.7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2.7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2.7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2.7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2.7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2.7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2.7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2.7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2.7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2.7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2.7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2.7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2.7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2.7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2.7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2.7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2.7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2.7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2.7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2.7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2.7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2.7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2.7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2.7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2.7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2.7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2.7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2.7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2.7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2.7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2.7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2.7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2.7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2.7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2.7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2.7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2.7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2.7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2.7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2.7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2.7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2.7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2.7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2.7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2.7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2.7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2.7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2.7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2.7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2.7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2.7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2.7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2.7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2.7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2.7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2.7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2.7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2.7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2.7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2.7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2.7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2.7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2.7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2.7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2.7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2.7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2.7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2.7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2.7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2.7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2.7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2.7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2.7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2.7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2.7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2.7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2.7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2.7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2.7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2.7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2.7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2.7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2.7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2.7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2.7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2.7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2.7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2.7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2.7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2.7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2.7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2.7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2.7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2.7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2.7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2.7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2.7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2.7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2.7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2.7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2.7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2.7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2.7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2.7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2.7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2.7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2.7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2.7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2.7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2.7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2.7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2.7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2.7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2.7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2.7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2.7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2.7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2.7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2.7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2.7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2.7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2.7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2.7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2.7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2.7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2.7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2.7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2.7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2.7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2.7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2.7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2.7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2.7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2.7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2.7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2.7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2.7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2.7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2.7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2.7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2.7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2.7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2.7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2.7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2.7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2.7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2.7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2.7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2.7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2.7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2.7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2.7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2.7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2.7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2.7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2.7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2.7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2.7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2.7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2.7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2.7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2.7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2.7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2.7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2.7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2.7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2.7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2.7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2.7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2.7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2.7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2.7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2.7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2.7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2.7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2.7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2.7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2.7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2.7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2.7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2.7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2.7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2.7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2.7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2.7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2.7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2.7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2.7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2.7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2.7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2.7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2.7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2.7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2.7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2.7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2.7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2.7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2.7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2.7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2.7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2.7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2.7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2.7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2.7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2.7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2.7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2.7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2.7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2.7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2.7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2.7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2.7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2.7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2.7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2.7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2.7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2.7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2.7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2.7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2.7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2.7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2.7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2.7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2.7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2.7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2.7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2.7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2.7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2.7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2.7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2.7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2.7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2.7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2.7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2.7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2.7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2.7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2.7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2.7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2.7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2.7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2.7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2.7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2.7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2.7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2.7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2.7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2.7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2.7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2.7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2.7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2.7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2.7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2.7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2.7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2.7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2.7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2.7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2.7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2.7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2.7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2.7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2.7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2.7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2.7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2.7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2.7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2.7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2.7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2.7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2.7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2.7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2.7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2.7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2.7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2.7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2.7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2.7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2.7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2.7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2.7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2.7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2.7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2.7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2.7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2.7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2.7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2.7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2.7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2.75" customHeight="1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2.75" customHeight="1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2.75" customHeight="1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2.75" customHeight="1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2.75" customHeight="1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2.75" customHeight="1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2.75" customHeight="1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2.75" customHeight="1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2.75" customHeight="1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2.75" customHeight="1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2.75" customHeight="1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2.75" customHeight="1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2.75" customHeight="1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  <row r="1001" spans="1:26" ht="12.75" customHeight="1" x14ac:dyDescent="0.2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52"/>
      <c r="Y1001" s="52"/>
      <c r="Z1001" s="52"/>
    </row>
  </sheetData>
  <mergeCells count="15">
    <mergeCell ref="C13:J13"/>
    <mergeCell ref="C17:D17"/>
    <mergeCell ref="C18:M18"/>
    <mergeCell ref="B1:H2"/>
    <mergeCell ref="I1:J1"/>
    <mergeCell ref="B3:H3"/>
    <mergeCell ref="B4:H4"/>
    <mergeCell ref="B5:H5"/>
    <mergeCell ref="B6:H6"/>
    <mergeCell ref="B9:B11"/>
    <mergeCell ref="B7:H7"/>
    <mergeCell ref="C9:J9"/>
    <mergeCell ref="C10:J10"/>
    <mergeCell ref="C11:J11"/>
    <mergeCell ref="C12:J1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topLeftCell="A35" workbookViewId="0">
      <selection activeCell="D46" sqref="D46"/>
    </sheetView>
  </sheetViews>
  <sheetFormatPr defaultColWidth="14.42578125" defaultRowHeight="15" customHeight="1" x14ac:dyDescent="0.2"/>
  <cols>
    <col min="1" max="1" width="2.7109375" customWidth="1"/>
    <col min="2" max="2" width="58.7109375" customWidth="1"/>
    <col min="3" max="3" width="24.7109375" customWidth="1"/>
    <col min="4" max="4" width="2.7109375" customWidth="1"/>
    <col min="5" max="6" width="10.7109375" customWidth="1"/>
    <col min="7" max="26" width="8" customWidth="1"/>
  </cols>
  <sheetData>
    <row r="1" spans="1:26" ht="18.75" customHeight="1" x14ac:dyDescent="0.2">
      <c r="A1" s="24"/>
      <c r="B1" s="105" t="s">
        <v>122</v>
      </c>
      <c r="C1" s="77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9.75" customHeight="1" x14ac:dyDescent="0.2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4" customHeight="1" x14ac:dyDescent="0.2">
      <c r="A3" s="27"/>
      <c r="B3" s="28" t="s">
        <v>3</v>
      </c>
      <c r="C3" s="29" t="s">
        <v>47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5.75" customHeight="1" x14ac:dyDescent="0.2">
      <c r="A4" s="30"/>
      <c r="B4" s="82" t="s">
        <v>48</v>
      </c>
      <c r="C4" s="75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 x14ac:dyDescent="0.2">
      <c r="A5" s="30"/>
      <c r="B5" s="3" t="s">
        <v>49</v>
      </c>
      <c r="C5" s="31">
        <v>20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 x14ac:dyDescent="0.2">
      <c r="A6" s="30"/>
      <c r="B6" s="3" t="s">
        <v>50</v>
      </c>
      <c r="C6" s="31">
        <v>1.5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.75" customHeight="1" x14ac:dyDescent="0.2">
      <c r="A7" s="30"/>
      <c r="B7" s="3" t="s">
        <v>51</v>
      </c>
      <c r="C7" s="31">
        <v>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 x14ac:dyDescent="0.2">
      <c r="A8" s="30"/>
      <c r="B8" s="3" t="s">
        <v>52</v>
      </c>
      <c r="C8" s="31">
        <v>0.2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5.75" customHeight="1" x14ac:dyDescent="0.2">
      <c r="A9" s="30"/>
      <c r="B9" s="3" t="s">
        <v>53</v>
      </c>
      <c r="C9" s="31">
        <v>0.6</v>
      </c>
      <c r="D9" s="30"/>
      <c r="E9" s="30"/>
      <c r="F9" s="30" t="s">
        <v>54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.75" customHeight="1" x14ac:dyDescent="0.2">
      <c r="A10" s="30"/>
      <c r="B10" s="3" t="s">
        <v>55</v>
      </c>
      <c r="C10" s="31">
        <v>2.5</v>
      </c>
      <c r="D10" s="30"/>
      <c r="E10" s="30"/>
      <c r="F10" s="106" t="s">
        <v>56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30"/>
      <c r="T10" s="30"/>
      <c r="U10" s="30"/>
      <c r="V10" s="30"/>
      <c r="W10" s="30"/>
      <c r="X10" s="30"/>
      <c r="Y10" s="30"/>
      <c r="Z10" s="30"/>
    </row>
    <row r="11" spans="1:26" ht="15.75" customHeight="1" x14ac:dyDescent="0.2">
      <c r="A11" s="30"/>
      <c r="B11" s="3" t="s">
        <v>57</v>
      </c>
      <c r="C11" s="31">
        <v>3</v>
      </c>
      <c r="D11" s="30"/>
      <c r="E11" s="30"/>
      <c r="F11" s="30" t="s">
        <v>58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.75" customHeight="1" x14ac:dyDescent="0.2">
      <c r="A12" s="30"/>
      <c r="B12" s="3" t="s">
        <v>59</v>
      </c>
      <c r="C12" s="31">
        <v>8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.75" customHeight="1" x14ac:dyDescent="0.2">
      <c r="A13" s="32"/>
      <c r="B13" s="33" t="s">
        <v>60</v>
      </c>
      <c r="C13" s="34">
        <f>SUM(C5:C12)</f>
        <v>36.799999999999997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5.75" customHeight="1" x14ac:dyDescent="0.2">
      <c r="A14" s="32"/>
      <c r="B14" s="82" t="s">
        <v>61</v>
      </c>
      <c r="C14" s="75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5.75" customHeight="1" x14ac:dyDescent="0.2">
      <c r="A15" s="32"/>
      <c r="B15" s="3" t="s">
        <v>62</v>
      </c>
      <c r="C15" s="35">
        <v>0.88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5.75" customHeight="1" x14ac:dyDescent="0.2">
      <c r="A16" s="32"/>
      <c r="B16" s="36" t="s">
        <v>63</v>
      </c>
      <c r="C16" s="12">
        <v>11.42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5.75" customHeight="1" x14ac:dyDescent="0.2">
      <c r="A17" s="32"/>
      <c r="B17" s="3" t="s">
        <v>64</v>
      </c>
      <c r="C17" s="35">
        <v>0.06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5.75" customHeight="1" x14ac:dyDescent="0.2">
      <c r="A18" s="32"/>
      <c r="B18" s="3" t="s">
        <v>65</v>
      </c>
      <c r="C18" s="35">
        <v>0.76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5.75" customHeight="1" x14ac:dyDescent="0.2">
      <c r="A19" s="32"/>
      <c r="B19" s="3" t="s">
        <v>66</v>
      </c>
      <c r="C19" s="35">
        <v>0.1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5.75" customHeight="1" x14ac:dyDescent="0.2">
      <c r="A20" s="32"/>
      <c r="B20" s="3" t="s">
        <v>67</v>
      </c>
      <c r="C20" s="35">
        <v>0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 x14ac:dyDescent="0.2">
      <c r="A21" s="32"/>
      <c r="B21" s="3" t="s">
        <v>68</v>
      </c>
      <c r="C21" s="35">
        <v>0.04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 x14ac:dyDescent="0.2">
      <c r="A22" s="32"/>
      <c r="B22" s="33" t="s">
        <v>69</v>
      </c>
      <c r="C22" s="34">
        <v>13.26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 x14ac:dyDescent="0.2">
      <c r="A23" s="32"/>
      <c r="B23" s="82" t="s">
        <v>70</v>
      </c>
      <c r="C23" s="75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 x14ac:dyDescent="0.2">
      <c r="A24" s="32"/>
      <c r="B24" s="3" t="s">
        <v>71</v>
      </c>
      <c r="C24" s="31">
        <v>6.23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 x14ac:dyDescent="0.2">
      <c r="A25" s="32"/>
      <c r="B25" s="3" t="s">
        <v>72</v>
      </c>
      <c r="C25" s="31">
        <v>0.15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 x14ac:dyDescent="0.2">
      <c r="A26" s="32"/>
      <c r="B26" s="3" t="s">
        <v>73</v>
      </c>
      <c r="C26" s="31">
        <v>11.47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 x14ac:dyDescent="0.2">
      <c r="A27" s="32"/>
      <c r="B27" s="3" t="s">
        <v>74</v>
      </c>
      <c r="C27" s="31">
        <v>2.12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 x14ac:dyDescent="0.2">
      <c r="A28" s="32"/>
      <c r="B28" s="3" t="s">
        <v>75</v>
      </c>
      <c r="C28" s="31">
        <v>0.52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 x14ac:dyDescent="0.2">
      <c r="A29" s="32"/>
      <c r="B29" s="33" t="s">
        <v>76</v>
      </c>
      <c r="C29" s="34">
        <f>SUM(C24:C28)</f>
        <v>20.490000000000002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 x14ac:dyDescent="0.2">
      <c r="A30" s="32"/>
      <c r="B30" s="82" t="s">
        <v>77</v>
      </c>
      <c r="C30" s="75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 x14ac:dyDescent="0.2">
      <c r="A31" s="32"/>
      <c r="B31" s="3" t="s">
        <v>78</v>
      </c>
      <c r="C31" s="31">
        <v>4.87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 x14ac:dyDescent="0.2">
      <c r="A32" s="32"/>
      <c r="B32" s="107" t="s">
        <v>79</v>
      </c>
      <c r="C32" s="102">
        <v>0.55000000000000004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 x14ac:dyDescent="0.2">
      <c r="A33" s="32"/>
      <c r="B33" s="108"/>
      <c r="C33" s="103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 x14ac:dyDescent="0.2">
      <c r="A34" s="30"/>
      <c r="B34" s="33" t="s">
        <v>80</v>
      </c>
      <c r="C34" s="34">
        <f>SUM(C31:C33)</f>
        <v>5.42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 x14ac:dyDescent="0.2">
      <c r="A35" s="30"/>
      <c r="B35" s="38" t="s">
        <v>43</v>
      </c>
      <c r="C35" s="39">
        <f>C13+C22+C29+C34</f>
        <v>75.97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2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2" customHeight="1" x14ac:dyDescent="0.2">
      <c r="A37" s="40"/>
      <c r="B37" s="104" t="s">
        <v>81</v>
      </c>
      <c r="C37" s="61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2" customHeight="1" x14ac:dyDescent="0.2">
      <c r="A38" s="40"/>
      <c r="B38" s="61"/>
      <c r="C38" s="61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2" customHeight="1" x14ac:dyDescent="0.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2" customHeight="1" x14ac:dyDescent="0.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12" customHeight="1" x14ac:dyDescent="0.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12" customHeight="1" x14ac:dyDescent="0.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ht="12" customHeight="1" x14ac:dyDescent="0.2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ht="12" customHeight="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12" customHeight="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12" customHeight="1" x14ac:dyDescent="0.2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12" customHeight="1" x14ac:dyDescent="0.2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12" customHeight="1" x14ac:dyDescent="0.2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ht="12" customHeight="1" x14ac:dyDescent="0.2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ht="12" customHeigh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12" customHeight="1" x14ac:dyDescent="0.2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ht="12" customHeigh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ht="12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ht="12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ht="12" customHeight="1" x14ac:dyDescent="0.2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ht="12" customHeight="1" x14ac:dyDescent="0.2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ht="12" customHeight="1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ht="12" customHeight="1" x14ac:dyDescent="0.2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ht="12" customHeight="1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12" customHeight="1" x14ac:dyDescent="0.2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ht="12" customHeight="1" x14ac:dyDescent="0.2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12" customHeight="1" x14ac:dyDescent="0.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2" customHeight="1" x14ac:dyDescent="0.2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ht="12" customHeight="1" x14ac:dyDescent="0.2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spans="1:26" ht="12" customHeight="1" x14ac:dyDescent="0.2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ht="12" customHeight="1" x14ac:dyDescent="0.2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ht="12" customHeight="1" x14ac:dyDescent="0.2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spans="1:26" ht="12" customHeight="1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ht="12" customHeight="1" x14ac:dyDescent="0.2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spans="1:26" ht="12" customHeight="1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ht="12" customHeight="1" x14ac:dyDescent="0.2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ht="12" customHeight="1" x14ac:dyDescent="0.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spans="1:26" ht="12" customHeight="1" x14ac:dyDescent="0.2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spans="1:26" ht="12" customHeight="1" x14ac:dyDescent="0.2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1:26" ht="12" customHeight="1" x14ac:dyDescent="0.2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spans="1:26" ht="12" customHeight="1" x14ac:dyDescent="0.2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spans="1:26" ht="12" customHeight="1" x14ac:dyDescent="0.2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spans="1:26" ht="12" customHeight="1" x14ac:dyDescent="0.2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spans="1:26" ht="12" customHeight="1" x14ac:dyDescent="0.2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1:26" ht="12" customHeight="1" x14ac:dyDescent="0.2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spans="1:26" ht="12" customHeight="1" x14ac:dyDescent="0.2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spans="1:26" ht="12" customHeight="1" x14ac:dyDescent="0.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1:26" ht="12" customHeight="1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spans="1:26" ht="12" customHeight="1" x14ac:dyDescent="0.2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spans="1:26" ht="12" customHeight="1" x14ac:dyDescent="0.2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spans="1:26" ht="12" customHeight="1" x14ac:dyDescent="0.2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spans="1:26" ht="12" customHeight="1" x14ac:dyDescent="0.2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spans="1:26" ht="12" customHeight="1" x14ac:dyDescent="0.2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spans="1:26" ht="12" customHeight="1" x14ac:dyDescent="0.2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spans="1:26" ht="12" customHeight="1" x14ac:dyDescent="0.2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spans="1:26" ht="12" customHeight="1" x14ac:dyDescent="0.2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spans="1:26" ht="12" customHeight="1" x14ac:dyDescent="0.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spans="1:26" ht="12" customHeight="1" x14ac:dyDescent="0.2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spans="1:26" ht="12" customHeight="1" x14ac:dyDescent="0.2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spans="1:26" ht="12" customHeight="1" x14ac:dyDescent="0.2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spans="1:26" ht="12" customHeight="1" x14ac:dyDescent="0.2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spans="1:26" ht="12" customHeight="1" x14ac:dyDescent="0.2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spans="1:26" ht="12" customHeight="1" x14ac:dyDescent="0.2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1:26" ht="12" customHeight="1" x14ac:dyDescent="0.2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spans="1:26" ht="12" customHeight="1" x14ac:dyDescent="0.2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spans="1:26" ht="12" customHeight="1" x14ac:dyDescent="0.2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spans="1:26" ht="12" customHeight="1" x14ac:dyDescent="0.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spans="1:26" ht="12" customHeight="1" x14ac:dyDescent="0.2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spans="1:26" ht="12" customHeight="1" x14ac:dyDescent="0.2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spans="1:26" ht="12" customHeight="1" x14ac:dyDescent="0.2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spans="1:26" ht="12" customHeight="1" x14ac:dyDescent="0.2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spans="1:26" ht="12" customHeight="1" x14ac:dyDescent="0.2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spans="1:26" ht="12" customHeight="1" x14ac:dyDescent="0.2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spans="1:26" ht="12" customHeight="1" x14ac:dyDescent="0.2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spans="1:26" ht="12" customHeight="1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spans="1:26" ht="12" customHeight="1" x14ac:dyDescent="0.2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spans="1:26" ht="12" customHeight="1" x14ac:dyDescent="0.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spans="1:26" ht="12" customHeight="1" x14ac:dyDescent="0.2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spans="1:26" ht="12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spans="1:26" ht="12" customHeight="1" x14ac:dyDescent="0.2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spans="1:26" ht="12" customHeight="1" x14ac:dyDescent="0.2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1:26" ht="12" customHeight="1" x14ac:dyDescent="0.2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spans="1:26" ht="12" customHeight="1" x14ac:dyDescent="0.2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spans="1:26" ht="12" customHeight="1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spans="1:26" ht="12" customHeight="1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1:26" ht="12" customHeight="1" x14ac:dyDescent="0.2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spans="1:26" ht="12" customHeight="1" x14ac:dyDescent="0.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spans="1:26" ht="12" customHeight="1" x14ac:dyDescent="0.2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spans="1:26" ht="12" customHeight="1" x14ac:dyDescent="0.2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spans="1:26" ht="12" customHeight="1" x14ac:dyDescent="0.2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spans="1:26" ht="12" customHeight="1" x14ac:dyDescent="0.2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spans="1:26" ht="12" customHeight="1" x14ac:dyDescent="0.2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spans="1:26" ht="12" customHeight="1" x14ac:dyDescent="0.2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spans="1:26" ht="12" customHeight="1" x14ac:dyDescent="0.2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spans="1:26" ht="12" customHeight="1" x14ac:dyDescent="0.2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1:26" ht="12" customHeight="1" x14ac:dyDescent="0.2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1:26" ht="12" customHeight="1" x14ac:dyDescent="0.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1:26" ht="12" customHeight="1" x14ac:dyDescent="0.2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spans="1:26" ht="12" customHeight="1" x14ac:dyDescent="0.2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spans="1:26" ht="12" customHeight="1" x14ac:dyDescent="0.2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spans="1:26" ht="12" customHeight="1" x14ac:dyDescent="0.2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spans="1:26" ht="12" customHeight="1" x14ac:dyDescent="0.2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spans="1:26" ht="12" customHeight="1" x14ac:dyDescent="0.2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spans="1:26" ht="12" customHeight="1" x14ac:dyDescent="0.2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spans="1:26" ht="12" customHeight="1" x14ac:dyDescent="0.2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spans="1:26" ht="12" customHeight="1" x14ac:dyDescent="0.2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spans="1:26" ht="12" customHeight="1" x14ac:dyDescent="0.2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spans="1:26" ht="12" customHeight="1" x14ac:dyDescent="0.2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spans="1:26" ht="12" customHeight="1" x14ac:dyDescent="0.2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spans="1:26" ht="12" customHeight="1" x14ac:dyDescent="0.2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spans="1:26" ht="12" customHeight="1" x14ac:dyDescent="0.2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spans="1:26" ht="12" customHeight="1" x14ac:dyDescent="0.2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spans="1:26" ht="12" customHeight="1" x14ac:dyDescent="0.2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spans="1:26" ht="12" customHeight="1" x14ac:dyDescent="0.2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spans="1:26" ht="12" customHeight="1" x14ac:dyDescent="0.2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spans="1:26" ht="12" customHeight="1" x14ac:dyDescent="0.2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spans="1:26" ht="12" customHeight="1" x14ac:dyDescent="0.2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1:26" ht="12" customHeight="1" x14ac:dyDescent="0.2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1:26" ht="12" customHeight="1" x14ac:dyDescent="0.2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spans="1:26" ht="12" customHeight="1" x14ac:dyDescent="0.2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spans="1:26" ht="12" customHeight="1" x14ac:dyDescent="0.2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spans="1:26" ht="12" customHeight="1" x14ac:dyDescent="0.2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spans="1:26" ht="12" customHeight="1" x14ac:dyDescent="0.2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spans="1:26" ht="12" customHeight="1" x14ac:dyDescent="0.2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1:26" ht="12" customHeight="1" x14ac:dyDescent="0.2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spans="1:26" ht="12" customHeight="1" x14ac:dyDescent="0.2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spans="1:26" ht="12" customHeight="1" x14ac:dyDescent="0.2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1:26" ht="12" customHeight="1" x14ac:dyDescent="0.2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1:26" ht="12" customHeight="1" x14ac:dyDescent="0.2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1:26" ht="12" customHeight="1" x14ac:dyDescent="0.2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1:26" ht="12" customHeight="1" x14ac:dyDescent="0.2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12" customHeight="1" x14ac:dyDescent="0.2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spans="1:26" ht="12" customHeight="1" x14ac:dyDescent="0.2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spans="1:26" ht="12" customHeight="1" x14ac:dyDescent="0.2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spans="1:26" ht="12" customHeight="1" x14ac:dyDescent="0.2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spans="1:26" ht="12" customHeight="1" x14ac:dyDescent="0.2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spans="1:26" ht="12" customHeight="1" x14ac:dyDescent="0.2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spans="1:26" ht="12" customHeight="1" x14ac:dyDescent="0.2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spans="1:26" ht="12" customHeight="1" x14ac:dyDescent="0.2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spans="1:26" ht="12" customHeight="1" x14ac:dyDescent="0.2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spans="1:26" ht="12" customHeight="1" x14ac:dyDescent="0.2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spans="1:26" ht="12" customHeight="1" x14ac:dyDescent="0.2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spans="1:26" ht="12" customHeight="1" x14ac:dyDescent="0.2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spans="1:26" ht="12" customHeight="1" x14ac:dyDescent="0.2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1:26" ht="12" customHeight="1" x14ac:dyDescent="0.2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spans="1:26" ht="12" customHeight="1" x14ac:dyDescent="0.2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spans="1:26" ht="12" customHeight="1" x14ac:dyDescent="0.2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spans="1:26" ht="12" customHeight="1" x14ac:dyDescent="0.2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spans="1:26" ht="12" customHeight="1" x14ac:dyDescent="0.2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1:26" ht="12" customHeight="1" x14ac:dyDescent="0.2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1:26" ht="12" customHeight="1" x14ac:dyDescent="0.2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1:26" ht="12" customHeight="1" x14ac:dyDescent="0.2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spans="1:26" ht="12" customHeight="1" x14ac:dyDescent="0.2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spans="1:26" ht="12" customHeight="1" x14ac:dyDescent="0.2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spans="1:26" ht="12" customHeight="1" x14ac:dyDescent="0.2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spans="1:26" ht="12" customHeight="1" x14ac:dyDescent="0.2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spans="1:26" ht="12" customHeight="1" x14ac:dyDescent="0.2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spans="1:26" ht="12" customHeight="1" x14ac:dyDescent="0.2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spans="1:26" ht="12" customHeight="1" x14ac:dyDescent="0.2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spans="1:26" ht="12" customHeight="1" x14ac:dyDescent="0.2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:26" ht="12" customHeight="1" x14ac:dyDescent="0.2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:26" ht="12" customHeight="1" x14ac:dyDescent="0.2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spans="1:26" ht="12" customHeight="1" x14ac:dyDescent="0.2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:26" ht="12" customHeight="1" x14ac:dyDescent="0.2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:26" ht="12" customHeight="1" x14ac:dyDescent="0.2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:26" ht="12" customHeight="1" x14ac:dyDescent="0.2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:26" ht="12" customHeight="1" x14ac:dyDescent="0.2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:26" ht="12" customHeight="1" x14ac:dyDescent="0.2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:26" ht="12" customHeight="1" x14ac:dyDescent="0.2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:26" ht="12" customHeight="1" x14ac:dyDescent="0.2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spans="1:26" ht="12" customHeight="1" x14ac:dyDescent="0.2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spans="1:26" ht="12" customHeight="1" x14ac:dyDescent="0.2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spans="1:26" ht="12" customHeight="1" x14ac:dyDescent="0.2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spans="1:26" ht="12" customHeight="1" x14ac:dyDescent="0.2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spans="1:26" ht="12" customHeight="1" x14ac:dyDescent="0.2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spans="1:26" ht="12" customHeight="1" x14ac:dyDescent="0.2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spans="1:26" ht="12" customHeight="1" x14ac:dyDescent="0.2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spans="1:26" ht="12" customHeight="1" x14ac:dyDescent="0.2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spans="1:26" ht="12" customHeight="1" x14ac:dyDescent="0.2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spans="1:26" ht="12" customHeight="1" x14ac:dyDescent="0.2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spans="1:26" ht="12" customHeight="1" x14ac:dyDescent="0.2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spans="1:26" ht="12" customHeight="1" x14ac:dyDescent="0.2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spans="1:26" ht="12" customHeight="1" x14ac:dyDescent="0.2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spans="1:26" ht="12" customHeight="1" x14ac:dyDescent="0.2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spans="1:26" ht="12" customHeight="1" x14ac:dyDescent="0.2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spans="1:26" ht="12" customHeight="1" x14ac:dyDescent="0.2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spans="1:26" ht="12" customHeight="1" x14ac:dyDescent="0.2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spans="1:26" ht="12" customHeight="1" x14ac:dyDescent="0.2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spans="1:26" ht="12" customHeight="1" x14ac:dyDescent="0.2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spans="1:26" ht="12" customHeight="1" x14ac:dyDescent="0.2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spans="1:26" ht="12" customHeight="1" x14ac:dyDescent="0.2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spans="1:26" ht="12" customHeight="1" x14ac:dyDescent="0.2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spans="1:26" ht="12" customHeight="1" x14ac:dyDescent="0.2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spans="1:26" ht="12" customHeight="1" x14ac:dyDescent="0.2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spans="1:26" ht="12" customHeight="1" x14ac:dyDescent="0.2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spans="1:26" ht="12" customHeight="1" x14ac:dyDescent="0.2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spans="1:26" ht="12" customHeight="1" x14ac:dyDescent="0.2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spans="1:26" ht="12" customHeight="1" x14ac:dyDescent="0.2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spans="1:26" ht="12" customHeight="1" x14ac:dyDescent="0.2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spans="1:26" ht="12" customHeight="1" x14ac:dyDescent="0.2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spans="1:26" ht="12" customHeight="1" x14ac:dyDescent="0.2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spans="1:26" ht="12" customHeight="1" x14ac:dyDescent="0.2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spans="1:26" ht="12" customHeight="1" x14ac:dyDescent="0.2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spans="1:26" ht="12" customHeight="1" x14ac:dyDescent="0.2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spans="1:26" ht="12" customHeight="1" x14ac:dyDescent="0.2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spans="1:26" ht="12" customHeight="1" x14ac:dyDescent="0.2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spans="1:26" ht="12" customHeight="1" x14ac:dyDescent="0.2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spans="1:26" ht="12" customHeight="1" x14ac:dyDescent="0.2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spans="1:26" ht="12" customHeight="1" x14ac:dyDescent="0.2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spans="1:26" ht="12" customHeight="1" x14ac:dyDescent="0.2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spans="1:26" ht="12" customHeight="1" x14ac:dyDescent="0.2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spans="1:26" ht="12" customHeight="1" x14ac:dyDescent="0.2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spans="1:26" ht="12" customHeight="1" x14ac:dyDescent="0.2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spans="1:26" ht="12" customHeight="1" x14ac:dyDescent="0.2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spans="1:26" ht="12" customHeight="1" x14ac:dyDescent="0.2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spans="1:26" ht="12" customHeight="1" x14ac:dyDescent="0.2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spans="1:26" ht="12" customHeight="1" x14ac:dyDescent="0.2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spans="1:26" ht="12" customHeight="1" x14ac:dyDescent="0.2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spans="1:26" ht="12" customHeight="1" x14ac:dyDescent="0.2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spans="1:26" ht="12" customHeight="1" x14ac:dyDescent="0.2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spans="1:26" ht="12" customHeight="1" x14ac:dyDescent="0.2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spans="1:26" ht="12" customHeight="1" x14ac:dyDescent="0.2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spans="1:26" ht="12" customHeight="1" x14ac:dyDescent="0.2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spans="1:26" ht="12" customHeight="1" x14ac:dyDescent="0.2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spans="1:26" ht="12" customHeight="1" x14ac:dyDescent="0.2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spans="1:26" ht="12" customHeight="1" x14ac:dyDescent="0.2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spans="1:26" ht="12" customHeight="1" x14ac:dyDescent="0.2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spans="1:26" ht="12" customHeight="1" x14ac:dyDescent="0.2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spans="1:26" ht="12" customHeight="1" x14ac:dyDescent="0.2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spans="1:26" ht="12" customHeight="1" x14ac:dyDescent="0.2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spans="1:26" ht="12" customHeight="1" x14ac:dyDescent="0.2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spans="1:26" ht="12" customHeight="1" x14ac:dyDescent="0.2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spans="1:26" ht="12" customHeight="1" x14ac:dyDescent="0.2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spans="1:26" ht="12" customHeight="1" x14ac:dyDescent="0.2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spans="1:26" ht="12" customHeight="1" x14ac:dyDescent="0.2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spans="1:26" ht="12" customHeight="1" x14ac:dyDescent="0.2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spans="1:26" ht="12" customHeight="1" x14ac:dyDescent="0.2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spans="1:26" ht="12" customHeight="1" x14ac:dyDescent="0.2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spans="1:26" ht="12" customHeight="1" x14ac:dyDescent="0.2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spans="1:26" ht="12" customHeight="1" x14ac:dyDescent="0.2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spans="1:26" ht="12" customHeight="1" x14ac:dyDescent="0.2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spans="1:26" ht="12" customHeight="1" x14ac:dyDescent="0.2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spans="1:26" ht="12" customHeight="1" x14ac:dyDescent="0.2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spans="1:26" ht="12" customHeight="1" x14ac:dyDescent="0.2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spans="1:26" ht="12" customHeight="1" x14ac:dyDescent="0.2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spans="1:26" ht="12" customHeight="1" x14ac:dyDescent="0.2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spans="1:26" ht="12" customHeight="1" x14ac:dyDescent="0.2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spans="1:26" ht="12" customHeight="1" x14ac:dyDescent="0.2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spans="1:26" ht="12" customHeight="1" x14ac:dyDescent="0.2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spans="1:26" ht="12" customHeight="1" x14ac:dyDescent="0.2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spans="1:26" ht="12" customHeight="1" x14ac:dyDescent="0.2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spans="1:26" ht="12" customHeight="1" x14ac:dyDescent="0.2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spans="1:26" ht="12" customHeight="1" x14ac:dyDescent="0.2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spans="1:26" ht="12" customHeight="1" x14ac:dyDescent="0.2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spans="1:26" ht="12" customHeight="1" x14ac:dyDescent="0.2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spans="1:26" ht="12" customHeight="1" x14ac:dyDescent="0.2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spans="1:26" ht="12" customHeight="1" x14ac:dyDescent="0.2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spans="1:26" ht="12" customHeight="1" x14ac:dyDescent="0.2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spans="1:26" ht="12" customHeight="1" x14ac:dyDescent="0.2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spans="1:26" ht="12" customHeight="1" x14ac:dyDescent="0.2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spans="1:26" ht="12" customHeight="1" x14ac:dyDescent="0.2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spans="1:26" ht="12" customHeight="1" x14ac:dyDescent="0.2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spans="1:26" ht="12" customHeight="1" x14ac:dyDescent="0.2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spans="1:26" ht="12" customHeight="1" x14ac:dyDescent="0.2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spans="1:26" ht="12" customHeight="1" x14ac:dyDescent="0.2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spans="1:26" ht="12" customHeight="1" x14ac:dyDescent="0.2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spans="1:26" ht="12" customHeight="1" x14ac:dyDescent="0.2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spans="1:26" ht="12" customHeight="1" x14ac:dyDescent="0.2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spans="1:26" ht="12" customHeight="1" x14ac:dyDescent="0.2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spans="1:26" ht="12" customHeight="1" x14ac:dyDescent="0.2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spans="1:26" ht="12" customHeight="1" x14ac:dyDescent="0.2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spans="1:26" ht="12" customHeight="1" x14ac:dyDescent="0.2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spans="1:26" ht="12" customHeight="1" x14ac:dyDescent="0.2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spans="1:26" ht="12" customHeight="1" x14ac:dyDescent="0.2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spans="1:26" ht="12" customHeight="1" x14ac:dyDescent="0.2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spans="1:26" ht="12" customHeight="1" x14ac:dyDescent="0.2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spans="1:26" ht="12" customHeight="1" x14ac:dyDescent="0.2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spans="1:26" ht="12" customHeight="1" x14ac:dyDescent="0.2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spans="1:26" ht="12" customHeight="1" x14ac:dyDescent="0.2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spans="1:26" ht="12" customHeight="1" x14ac:dyDescent="0.2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spans="1:26" ht="12" customHeight="1" x14ac:dyDescent="0.2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spans="1:26" ht="12" customHeight="1" x14ac:dyDescent="0.2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spans="1:26" ht="12" customHeight="1" x14ac:dyDescent="0.2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spans="1:26" ht="12" customHeight="1" x14ac:dyDescent="0.2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spans="1:26" ht="12" customHeight="1" x14ac:dyDescent="0.2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spans="1:26" ht="12" customHeight="1" x14ac:dyDescent="0.2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spans="1:26" ht="12" customHeight="1" x14ac:dyDescent="0.2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spans="1:26" ht="12" customHeight="1" x14ac:dyDescent="0.2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spans="1:26" ht="12" customHeight="1" x14ac:dyDescent="0.2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12" customHeight="1" x14ac:dyDescent="0.2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spans="1:26" ht="12" customHeight="1" x14ac:dyDescent="0.2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spans="1:26" ht="12" customHeight="1" x14ac:dyDescent="0.2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spans="1:26" ht="12" customHeight="1" x14ac:dyDescent="0.2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spans="1:26" ht="12" customHeight="1" x14ac:dyDescent="0.2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spans="1:26" ht="12" customHeight="1" x14ac:dyDescent="0.2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spans="1:26" ht="12" customHeight="1" x14ac:dyDescent="0.2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spans="1:26" ht="12" customHeight="1" x14ac:dyDescent="0.2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spans="1:26" ht="12" customHeight="1" x14ac:dyDescent="0.2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spans="1:26" ht="12" customHeight="1" x14ac:dyDescent="0.2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spans="1:26" ht="12" customHeight="1" x14ac:dyDescent="0.2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spans="1:26" ht="12" customHeight="1" x14ac:dyDescent="0.2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spans="1:26" ht="12" customHeight="1" x14ac:dyDescent="0.2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spans="1:26" ht="12" customHeight="1" x14ac:dyDescent="0.2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spans="1:26" ht="12" customHeight="1" x14ac:dyDescent="0.2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spans="1:26" ht="12" customHeight="1" x14ac:dyDescent="0.2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spans="1:26" ht="12" customHeight="1" x14ac:dyDescent="0.2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spans="1:26" ht="12" customHeight="1" x14ac:dyDescent="0.2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spans="1:26" ht="12" customHeight="1" x14ac:dyDescent="0.2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spans="1:26" ht="12" customHeight="1" x14ac:dyDescent="0.2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spans="1:26" ht="12" customHeight="1" x14ac:dyDescent="0.2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spans="1:26" ht="12" customHeight="1" x14ac:dyDescent="0.2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spans="1:26" ht="12" customHeight="1" x14ac:dyDescent="0.2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spans="1:26" ht="12" customHeight="1" x14ac:dyDescent="0.2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spans="1:26" ht="12" customHeight="1" x14ac:dyDescent="0.2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spans="1:26" ht="12" customHeight="1" x14ac:dyDescent="0.2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spans="1:26" ht="12" customHeight="1" x14ac:dyDescent="0.2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spans="1:26" ht="12" customHeight="1" x14ac:dyDescent="0.2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spans="1:26" ht="12" customHeight="1" x14ac:dyDescent="0.2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spans="1:26" ht="12" customHeight="1" x14ac:dyDescent="0.2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spans="1:26" ht="12" customHeight="1" x14ac:dyDescent="0.2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spans="1:26" ht="12" customHeight="1" x14ac:dyDescent="0.2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spans="1:26" ht="12" customHeight="1" x14ac:dyDescent="0.2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spans="1:26" ht="12" customHeight="1" x14ac:dyDescent="0.2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spans="1:26" ht="12" customHeight="1" x14ac:dyDescent="0.2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spans="1:26" ht="12" customHeight="1" x14ac:dyDescent="0.2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spans="1:26" ht="12" customHeight="1" x14ac:dyDescent="0.2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spans="1:26" ht="12" customHeight="1" x14ac:dyDescent="0.2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spans="1:26" ht="12" customHeight="1" x14ac:dyDescent="0.2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spans="1:26" ht="12" customHeight="1" x14ac:dyDescent="0.2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spans="1:26" ht="12" customHeight="1" x14ac:dyDescent="0.2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spans="1:26" ht="12" customHeight="1" x14ac:dyDescent="0.2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spans="1:26" ht="12" customHeight="1" x14ac:dyDescent="0.2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spans="1:26" ht="12" customHeight="1" x14ac:dyDescent="0.2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spans="1:26" ht="12" customHeight="1" x14ac:dyDescent="0.2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spans="1:26" ht="12" customHeight="1" x14ac:dyDescent="0.2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spans="1:26" ht="12" customHeight="1" x14ac:dyDescent="0.2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spans="1:26" ht="12" customHeight="1" x14ac:dyDescent="0.2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spans="1:26" ht="12" customHeight="1" x14ac:dyDescent="0.2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spans="1:26" ht="12" customHeight="1" x14ac:dyDescent="0.2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spans="1:26" ht="12" customHeight="1" x14ac:dyDescent="0.2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spans="1:26" ht="12" customHeight="1" x14ac:dyDescent="0.2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spans="1:26" ht="12" customHeight="1" x14ac:dyDescent="0.2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spans="1:26" ht="12" customHeight="1" x14ac:dyDescent="0.2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spans="1:26" ht="12" customHeight="1" x14ac:dyDescent="0.2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spans="1:26" ht="12" customHeight="1" x14ac:dyDescent="0.2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spans="1:26" ht="12" customHeight="1" x14ac:dyDescent="0.2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spans="1:26" ht="12" customHeight="1" x14ac:dyDescent="0.2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spans="1:26" ht="12" customHeight="1" x14ac:dyDescent="0.2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spans="1:26" ht="12" customHeight="1" x14ac:dyDescent="0.2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spans="1:26" ht="12" customHeight="1" x14ac:dyDescent="0.2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spans="1:26" ht="12" customHeight="1" x14ac:dyDescent="0.2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spans="1:26" ht="12" customHeight="1" x14ac:dyDescent="0.2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spans="1:26" ht="12" customHeight="1" x14ac:dyDescent="0.2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spans="1:26" ht="12" customHeight="1" x14ac:dyDescent="0.2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spans="1:26" ht="12" customHeight="1" x14ac:dyDescent="0.2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spans="1:26" ht="12" customHeight="1" x14ac:dyDescent="0.2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spans="1:26" ht="12" customHeight="1" x14ac:dyDescent="0.2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spans="1:26" ht="12" customHeight="1" x14ac:dyDescent="0.2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spans="1:26" ht="12" customHeight="1" x14ac:dyDescent="0.2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spans="1:26" ht="12" customHeight="1" x14ac:dyDescent="0.2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spans="1:26" ht="12" customHeight="1" x14ac:dyDescent="0.2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spans="1:26" ht="12" customHeight="1" x14ac:dyDescent="0.2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spans="1:26" ht="12" customHeight="1" x14ac:dyDescent="0.2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spans="1:26" ht="12" customHeight="1" x14ac:dyDescent="0.2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spans="1:26" ht="12" customHeight="1" x14ac:dyDescent="0.2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spans="1:26" ht="12" customHeight="1" x14ac:dyDescent="0.2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spans="1:26" ht="12" customHeight="1" x14ac:dyDescent="0.2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spans="1:26" ht="12" customHeight="1" x14ac:dyDescent="0.2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spans="1:26" ht="12" customHeight="1" x14ac:dyDescent="0.2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spans="1:26" ht="12" customHeight="1" x14ac:dyDescent="0.2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spans="1:26" ht="12" customHeight="1" x14ac:dyDescent="0.2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spans="1:26" ht="12" customHeight="1" x14ac:dyDescent="0.2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spans="1:26" ht="12" customHeight="1" x14ac:dyDescent="0.2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spans="1:26" ht="12" customHeight="1" x14ac:dyDescent="0.2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spans="1:26" ht="12" customHeight="1" x14ac:dyDescent="0.2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spans="1:26" ht="12" customHeight="1" x14ac:dyDescent="0.2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spans="1:26" ht="12" customHeight="1" x14ac:dyDescent="0.2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spans="1:26" ht="12" customHeight="1" x14ac:dyDescent="0.2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spans="1:26" ht="12" customHeight="1" x14ac:dyDescent="0.2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spans="1:26" ht="12" customHeight="1" x14ac:dyDescent="0.2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spans="1:26" ht="12" customHeight="1" x14ac:dyDescent="0.2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spans="1:26" ht="12" customHeight="1" x14ac:dyDescent="0.2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spans="1:26" ht="12" customHeight="1" x14ac:dyDescent="0.2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spans="1:26" ht="12" customHeight="1" x14ac:dyDescent="0.2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spans="1:26" ht="12" customHeight="1" x14ac:dyDescent="0.2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spans="1:26" ht="12" customHeight="1" x14ac:dyDescent="0.2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spans="1:26" ht="12" customHeight="1" x14ac:dyDescent="0.2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spans="1:26" ht="12" customHeight="1" x14ac:dyDescent="0.2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spans="1:26" ht="12" customHeight="1" x14ac:dyDescent="0.2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spans="1:26" ht="12" customHeight="1" x14ac:dyDescent="0.2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spans="1:26" ht="12" customHeight="1" x14ac:dyDescent="0.2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spans="1:26" ht="12" customHeight="1" x14ac:dyDescent="0.2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spans="1:26" ht="12" customHeight="1" x14ac:dyDescent="0.2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spans="1:26" ht="12" customHeight="1" x14ac:dyDescent="0.2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spans="1:26" ht="12" customHeight="1" x14ac:dyDescent="0.2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spans="1:26" ht="12" customHeight="1" x14ac:dyDescent="0.2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spans="1:26" ht="12" customHeight="1" x14ac:dyDescent="0.2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spans="1:26" ht="12" customHeight="1" x14ac:dyDescent="0.2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spans="1:26" ht="12" customHeight="1" x14ac:dyDescent="0.2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spans="1:26" ht="12" customHeight="1" x14ac:dyDescent="0.2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spans="1:26" ht="12" customHeight="1" x14ac:dyDescent="0.2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spans="1:26" ht="12" customHeight="1" x14ac:dyDescent="0.2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spans="1:26" ht="12" customHeight="1" x14ac:dyDescent="0.2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spans="1:26" ht="12" customHeight="1" x14ac:dyDescent="0.2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spans="1:26" ht="12" customHeight="1" x14ac:dyDescent="0.2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spans="1:26" ht="12" customHeight="1" x14ac:dyDescent="0.2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spans="1:26" ht="12" customHeight="1" x14ac:dyDescent="0.2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spans="1:26" ht="12" customHeight="1" x14ac:dyDescent="0.2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spans="1:26" ht="12" customHeight="1" x14ac:dyDescent="0.2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spans="1:26" ht="12" customHeight="1" x14ac:dyDescent="0.2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spans="1:26" ht="12" customHeight="1" x14ac:dyDescent="0.2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spans="1:26" ht="12" customHeight="1" x14ac:dyDescent="0.2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spans="1:26" ht="12" customHeight="1" x14ac:dyDescent="0.2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spans="1:26" ht="12" customHeight="1" x14ac:dyDescent="0.2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spans="1:26" ht="12" customHeight="1" x14ac:dyDescent="0.2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spans="1:26" ht="12" customHeight="1" x14ac:dyDescent="0.2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spans="1:26" ht="12" customHeight="1" x14ac:dyDescent="0.2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spans="1:26" ht="12" customHeight="1" x14ac:dyDescent="0.2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spans="1:26" ht="12" customHeight="1" x14ac:dyDescent="0.2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spans="1:26" ht="12" customHeight="1" x14ac:dyDescent="0.2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spans="1:26" ht="12" customHeight="1" x14ac:dyDescent="0.2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spans="1:26" ht="12" customHeight="1" x14ac:dyDescent="0.2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spans="1:26" ht="12" customHeight="1" x14ac:dyDescent="0.2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spans="1:26" ht="12" customHeight="1" x14ac:dyDescent="0.2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spans="1:26" ht="12" customHeight="1" x14ac:dyDescent="0.2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spans="1:26" ht="12" customHeight="1" x14ac:dyDescent="0.2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spans="1:26" ht="12" customHeight="1" x14ac:dyDescent="0.2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spans="1:26" ht="12" customHeight="1" x14ac:dyDescent="0.2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spans="1:26" ht="12" customHeight="1" x14ac:dyDescent="0.2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spans="1:26" ht="12" customHeight="1" x14ac:dyDescent="0.2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spans="1:26" ht="12" customHeight="1" x14ac:dyDescent="0.2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spans="1:26" ht="12" customHeight="1" x14ac:dyDescent="0.2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spans="1:26" ht="12" customHeight="1" x14ac:dyDescent="0.2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spans="1:26" ht="12" customHeight="1" x14ac:dyDescent="0.2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spans="1:26" ht="12" customHeight="1" x14ac:dyDescent="0.2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spans="1:26" ht="12" customHeight="1" x14ac:dyDescent="0.2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spans="1:26" ht="12" customHeight="1" x14ac:dyDescent="0.2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spans="1:26" ht="12" customHeight="1" x14ac:dyDescent="0.2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spans="1:26" ht="12" customHeight="1" x14ac:dyDescent="0.2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spans="1:26" ht="12" customHeight="1" x14ac:dyDescent="0.2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spans="1:26" ht="12" customHeight="1" x14ac:dyDescent="0.2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spans="1:26" ht="12" customHeight="1" x14ac:dyDescent="0.2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spans="1:26" ht="12" customHeight="1" x14ac:dyDescent="0.2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spans="1:26" ht="12" customHeight="1" x14ac:dyDescent="0.2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spans="1:26" ht="12" customHeight="1" x14ac:dyDescent="0.2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spans="1:26" ht="12" customHeight="1" x14ac:dyDescent="0.2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spans="1:26" ht="12" customHeight="1" x14ac:dyDescent="0.2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12" customHeight="1" x14ac:dyDescent="0.2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spans="1:26" ht="12" customHeight="1" x14ac:dyDescent="0.2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spans="1:26" ht="12" customHeight="1" x14ac:dyDescent="0.2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spans="1:26" ht="12" customHeight="1" x14ac:dyDescent="0.2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spans="1:26" ht="12" customHeight="1" x14ac:dyDescent="0.2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spans="1:26" ht="12" customHeight="1" x14ac:dyDescent="0.2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spans="1:26" ht="12" customHeight="1" x14ac:dyDescent="0.2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spans="1:26" ht="12" customHeight="1" x14ac:dyDescent="0.2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spans="1:26" ht="12" customHeight="1" x14ac:dyDescent="0.2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spans="1:26" ht="12" customHeight="1" x14ac:dyDescent="0.2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spans="1:26" ht="12" customHeight="1" x14ac:dyDescent="0.2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spans="1:26" ht="12" customHeight="1" x14ac:dyDescent="0.2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spans="1:26" ht="12" customHeight="1" x14ac:dyDescent="0.2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spans="1:26" ht="12" customHeight="1" x14ac:dyDescent="0.2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spans="1:26" ht="12" customHeight="1" x14ac:dyDescent="0.2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spans="1:26" ht="12" customHeight="1" x14ac:dyDescent="0.2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spans="1:26" ht="12" customHeight="1" x14ac:dyDescent="0.2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spans="1:26" ht="12" customHeight="1" x14ac:dyDescent="0.2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spans="1:26" ht="12" customHeight="1" x14ac:dyDescent="0.2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spans="1:26" ht="12" customHeight="1" x14ac:dyDescent="0.2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spans="1:26" ht="12" customHeight="1" x14ac:dyDescent="0.2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spans="1:26" ht="12" customHeight="1" x14ac:dyDescent="0.2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spans="1:26" ht="12" customHeight="1" x14ac:dyDescent="0.2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spans="1:26" ht="12" customHeight="1" x14ac:dyDescent="0.2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spans="1:26" ht="12" customHeight="1" x14ac:dyDescent="0.2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spans="1:26" ht="12" customHeight="1" x14ac:dyDescent="0.2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spans="1:26" ht="12" customHeight="1" x14ac:dyDescent="0.2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spans="1:26" ht="12" customHeight="1" x14ac:dyDescent="0.2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spans="1:26" ht="12" customHeight="1" x14ac:dyDescent="0.2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spans="1:26" ht="12" customHeight="1" x14ac:dyDescent="0.2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spans="1:26" ht="12" customHeight="1" x14ac:dyDescent="0.2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spans="1:26" ht="12" customHeight="1" x14ac:dyDescent="0.2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spans="1:26" ht="12" customHeight="1" x14ac:dyDescent="0.2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spans="1:26" ht="12" customHeight="1" x14ac:dyDescent="0.2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spans="1:26" ht="12" customHeight="1" x14ac:dyDescent="0.2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spans="1:26" ht="12" customHeight="1" x14ac:dyDescent="0.2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spans="1:26" ht="12" customHeight="1" x14ac:dyDescent="0.2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spans="1:26" ht="12" customHeight="1" x14ac:dyDescent="0.2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spans="1:26" ht="12" customHeight="1" x14ac:dyDescent="0.2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spans="1:26" ht="12" customHeight="1" x14ac:dyDescent="0.2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spans="1:26" ht="12" customHeight="1" x14ac:dyDescent="0.2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spans="1:26" ht="12" customHeight="1" x14ac:dyDescent="0.2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spans="1:26" ht="12" customHeight="1" x14ac:dyDescent="0.2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spans="1:26" ht="12" customHeight="1" x14ac:dyDescent="0.2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spans="1:26" ht="12" customHeight="1" x14ac:dyDescent="0.2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spans="1:26" ht="12" customHeight="1" x14ac:dyDescent="0.2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spans="1:26" ht="12" customHeight="1" x14ac:dyDescent="0.2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spans="1:26" ht="12" customHeight="1" x14ac:dyDescent="0.2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spans="1:26" ht="12" customHeight="1" x14ac:dyDescent="0.2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spans="1:26" ht="12" customHeight="1" x14ac:dyDescent="0.2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spans="1:26" ht="12" customHeight="1" x14ac:dyDescent="0.2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spans="1:26" ht="12" customHeight="1" x14ac:dyDescent="0.2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spans="1:26" ht="12" customHeight="1" x14ac:dyDescent="0.2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spans="1:26" ht="12" customHeight="1" x14ac:dyDescent="0.2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spans="1:26" ht="12" customHeight="1" x14ac:dyDescent="0.2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spans="1:26" ht="12" customHeight="1" x14ac:dyDescent="0.2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spans="1:26" ht="12" customHeight="1" x14ac:dyDescent="0.2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spans="1:26" ht="12" customHeight="1" x14ac:dyDescent="0.2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spans="1:26" ht="12" customHeight="1" x14ac:dyDescent="0.2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spans="1:26" ht="12" customHeight="1" x14ac:dyDescent="0.2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spans="1:26" ht="12" customHeight="1" x14ac:dyDescent="0.2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spans="1:26" ht="12" customHeight="1" x14ac:dyDescent="0.2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spans="1:26" ht="12" customHeight="1" x14ac:dyDescent="0.2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spans="1:26" ht="12" customHeight="1" x14ac:dyDescent="0.2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spans="1:26" ht="12" customHeight="1" x14ac:dyDescent="0.2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spans="1:26" ht="12" customHeight="1" x14ac:dyDescent="0.2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spans="1:26" ht="12" customHeight="1" x14ac:dyDescent="0.2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spans="1:26" ht="12" customHeight="1" x14ac:dyDescent="0.2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spans="1:26" ht="12" customHeight="1" x14ac:dyDescent="0.2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spans="1:26" ht="12" customHeight="1" x14ac:dyDescent="0.2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spans="1:26" ht="12" customHeight="1" x14ac:dyDescent="0.2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spans="1:26" ht="12" customHeight="1" x14ac:dyDescent="0.2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spans="1:26" ht="12" customHeight="1" x14ac:dyDescent="0.2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spans="1:26" ht="12" customHeight="1" x14ac:dyDescent="0.2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spans="1:26" ht="12" customHeight="1" x14ac:dyDescent="0.2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spans="1:26" ht="12" customHeight="1" x14ac:dyDescent="0.2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spans="1:26" ht="12" customHeight="1" x14ac:dyDescent="0.2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spans="1:26" ht="12" customHeight="1" x14ac:dyDescent="0.2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spans="1:26" ht="12" customHeight="1" x14ac:dyDescent="0.2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spans="1:26" ht="12" customHeight="1" x14ac:dyDescent="0.2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spans="1:26" ht="12" customHeight="1" x14ac:dyDescent="0.2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spans="1:26" ht="12" customHeight="1" x14ac:dyDescent="0.2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spans="1:26" ht="12" customHeight="1" x14ac:dyDescent="0.2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spans="1:26" ht="12" customHeight="1" x14ac:dyDescent="0.2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spans="1:26" ht="12" customHeight="1" x14ac:dyDescent="0.2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spans="1:26" ht="12" customHeight="1" x14ac:dyDescent="0.2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spans="1:26" ht="12" customHeight="1" x14ac:dyDescent="0.2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spans="1:26" ht="12" customHeight="1" x14ac:dyDescent="0.2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spans="1:26" ht="12" customHeight="1" x14ac:dyDescent="0.2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spans="1:26" ht="12" customHeight="1" x14ac:dyDescent="0.2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spans="1:26" ht="12" customHeight="1" x14ac:dyDescent="0.2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spans="1:26" ht="12" customHeight="1" x14ac:dyDescent="0.2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spans="1:26" ht="12" customHeight="1" x14ac:dyDescent="0.2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spans="1:26" ht="12" customHeight="1" x14ac:dyDescent="0.2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spans="1:26" ht="12" customHeight="1" x14ac:dyDescent="0.2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spans="1:26" ht="12" customHeight="1" x14ac:dyDescent="0.2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spans="1:26" ht="12" customHeight="1" x14ac:dyDescent="0.2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spans="1:26" ht="12" customHeight="1" x14ac:dyDescent="0.2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spans="1:26" ht="12" customHeight="1" x14ac:dyDescent="0.2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spans="1:26" ht="12" customHeight="1" x14ac:dyDescent="0.2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spans="1:26" ht="12" customHeight="1" x14ac:dyDescent="0.2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spans="1:26" ht="12" customHeight="1" x14ac:dyDescent="0.2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spans="1:26" ht="12" customHeight="1" x14ac:dyDescent="0.2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spans="1:26" ht="12" customHeight="1" x14ac:dyDescent="0.2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spans="1:26" ht="12" customHeight="1" x14ac:dyDescent="0.2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spans="1:26" ht="12" customHeight="1" x14ac:dyDescent="0.2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spans="1:26" ht="12" customHeight="1" x14ac:dyDescent="0.2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spans="1:26" ht="12" customHeight="1" x14ac:dyDescent="0.2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spans="1:26" ht="12" customHeight="1" x14ac:dyDescent="0.2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spans="1:26" ht="12" customHeight="1" x14ac:dyDescent="0.2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spans="1:26" ht="12" customHeight="1" x14ac:dyDescent="0.2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spans="1:26" ht="12" customHeight="1" x14ac:dyDescent="0.2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spans="1:26" ht="12" customHeight="1" x14ac:dyDescent="0.2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spans="1:26" ht="12" customHeight="1" x14ac:dyDescent="0.2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spans="1:26" ht="12" customHeight="1" x14ac:dyDescent="0.2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spans="1:26" ht="12" customHeight="1" x14ac:dyDescent="0.2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spans="1:26" ht="12" customHeight="1" x14ac:dyDescent="0.2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spans="1:26" ht="12" customHeight="1" x14ac:dyDescent="0.2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spans="1:26" ht="12" customHeight="1" x14ac:dyDescent="0.2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spans="1:26" ht="12" customHeight="1" x14ac:dyDescent="0.2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spans="1:26" ht="12" customHeight="1" x14ac:dyDescent="0.2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spans="1:26" ht="12" customHeight="1" x14ac:dyDescent="0.2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spans="1:26" ht="12" customHeight="1" x14ac:dyDescent="0.2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spans="1:26" ht="12" customHeight="1" x14ac:dyDescent="0.2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spans="1:26" ht="12" customHeight="1" x14ac:dyDescent="0.2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spans="1:26" ht="12" customHeight="1" x14ac:dyDescent="0.2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spans="1:26" ht="12" customHeight="1" x14ac:dyDescent="0.2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spans="1:26" ht="12" customHeight="1" x14ac:dyDescent="0.2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spans="1:26" ht="12" customHeight="1" x14ac:dyDescent="0.2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spans="1:26" ht="12" customHeight="1" x14ac:dyDescent="0.2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spans="1:26" ht="12" customHeight="1" x14ac:dyDescent="0.2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spans="1:26" ht="12" customHeight="1" x14ac:dyDescent="0.2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spans="1:26" ht="12" customHeight="1" x14ac:dyDescent="0.2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spans="1:26" ht="12" customHeight="1" x14ac:dyDescent="0.2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spans="1:26" ht="12" customHeight="1" x14ac:dyDescent="0.2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spans="1:26" ht="12" customHeight="1" x14ac:dyDescent="0.2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spans="1:26" ht="12" customHeight="1" x14ac:dyDescent="0.2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spans="1:26" ht="12" customHeight="1" x14ac:dyDescent="0.2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spans="1:26" ht="12" customHeight="1" x14ac:dyDescent="0.2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spans="1:26" ht="12" customHeight="1" x14ac:dyDescent="0.2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spans="1:26" ht="12" customHeight="1" x14ac:dyDescent="0.2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spans="1:26" ht="12" customHeight="1" x14ac:dyDescent="0.2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spans="1:26" ht="12" customHeight="1" x14ac:dyDescent="0.2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spans="1:26" ht="12" customHeight="1" x14ac:dyDescent="0.2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spans="1:26" ht="12" customHeight="1" x14ac:dyDescent="0.2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spans="1:26" ht="12" customHeight="1" x14ac:dyDescent="0.2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spans="1:26" ht="12" customHeight="1" x14ac:dyDescent="0.2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spans="1:26" ht="12" customHeight="1" x14ac:dyDescent="0.2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spans="1:26" ht="12" customHeight="1" x14ac:dyDescent="0.2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spans="1:26" ht="12" customHeight="1" x14ac:dyDescent="0.2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spans="1:26" ht="12" customHeight="1" x14ac:dyDescent="0.2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spans="1:26" ht="12" customHeight="1" x14ac:dyDescent="0.2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spans="1:26" ht="12" customHeight="1" x14ac:dyDescent="0.2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spans="1:26" ht="12" customHeight="1" x14ac:dyDescent="0.2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spans="1:26" ht="12" customHeight="1" x14ac:dyDescent="0.2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spans="1:26" ht="12" customHeight="1" x14ac:dyDescent="0.2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spans="1:26" ht="12" customHeight="1" x14ac:dyDescent="0.2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spans="1:26" ht="12" customHeight="1" x14ac:dyDescent="0.2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spans="1:26" ht="12" customHeight="1" x14ac:dyDescent="0.2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spans="1:26" ht="12" customHeight="1" x14ac:dyDescent="0.2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12" customHeight="1" x14ac:dyDescent="0.2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spans="1:26" ht="12" customHeight="1" x14ac:dyDescent="0.2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spans="1:26" ht="12" customHeight="1" x14ac:dyDescent="0.2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spans="1:26" ht="12" customHeight="1" x14ac:dyDescent="0.2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spans="1:26" ht="12" customHeight="1" x14ac:dyDescent="0.2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spans="1:26" ht="12" customHeight="1" x14ac:dyDescent="0.2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spans="1:26" ht="12" customHeight="1" x14ac:dyDescent="0.2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spans="1:26" ht="12" customHeight="1" x14ac:dyDescent="0.2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spans="1:26" ht="12" customHeight="1" x14ac:dyDescent="0.2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spans="1:26" ht="12" customHeight="1" x14ac:dyDescent="0.2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spans="1:26" ht="12" customHeight="1" x14ac:dyDescent="0.2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spans="1:26" ht="12" customHeight="1" x14ac:dyDescent="0.2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spans="1:26" ht="12" customHeight="1" x14ac:dyDescent="0.2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spans="1:26" ht="12" customHeight="1" x14ac:dyDescent="0.2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spans="1:26" ht="12" customHeight="1" x14ac:dyDescent="0.2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spans="1:26" ht="12" customHeight="1" x14ac:dyDescent="0.2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spans="1:26" ht="12" customHeight="1" x14ac:dyDescent="0.2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spans="1:26" ht="12" customHeight="1" x14ac:dyDescent="0.2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spans="1:26" ht="12" customHeight="1" x14ac:dyDescent="0.2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spans="1:26" ht="12" customHeight="1" x14ac:dyDescent="0.2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spans="1:26" ht="12" customHeight="1" x14ac:dyDescent="0.2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spans="1:26" ht="12" customHeight="1" x14ac:dyDescent="0.2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spans="1:26" ht="12" customHeight="1" x14ac:dyDescent="0.2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spans="1:26" ht="12" customHeight="1" x14ac:dyDescent="0.2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spans="1:26" ht="12" customHeight="1" x14ac:dyDescent="0.2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spans="1:26" ht="12" customHeight="1" x14ac:dyDescent="0.2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spans="1:26" ht="12" customHeight="1" x14ac:dyDescent="0.2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spans="1:26" ht="12" customHeight="1" x14ac:dyDescent="0.2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spans="1:26" ht="12" customHeight="1" x14ac:dyDescent="0.2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spans="1:26" ht="12" customHeight="1" x14ac:dyDescent="0.2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spans="1:26" ht="12" customHeight="1" x14ac:dyDescent="0.2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spans="1:26" ht="12" customHeight="1" x14ac:dyDescent="0.2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spans="1:26" ht="12" customHeight="1" x14ac:dyDescent="0.2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spans="1:26" ht="12" customHeight="1" x14ac:dyDescent="0.2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spans="1:26" ht="12" customHeight="1" x14ac:dyDescent="0.2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spans="1:26" ht="12" customHeight="1" x14ac:dyDescent="0.2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spans="1:26" ht="12" customHeight="1" x14ac:dyDescent="0.2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spans="1:26" ht="12" customHeight="1" x14ac:dyDescent="0.2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spans="1:26" ht="12" customHeight="1" x14ac:dyDescent="0.2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spans="1:26" ht="12" customHeight="1" x14ac:dyDescent="0.2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spans="1:26" ht="12" customHeight="1" x14ac:dyDescent="0.2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spans="1:26" ht="12" customHeight="1" x14ac:dyDescent="0.2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spans="1:26" ht="12" customHeight="1" x14ac:dyDescent="0.2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spans="1:26" ht="12" customHeight="1" x14ac:dyDescent="0.2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spans="1:26" ht="12" customHeight="1" x14ac:dyDescent="0.2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spans="1:26" ht="12" customHeight="1" x14ac:dyDescent="0.2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spans="1:26" ht="12" customHeight="1" x14ac:dyDescent="0.2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spans="1:26" ht="12" customHeight="1" x14ac:dyDescent="0.2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spans="1:26" ht="12" customHeight="1" x14ac:dyDescent="0.2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spans="1:26" ht="12" customHeight="1" x14ac:dyDescent="0.2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spans="1:26" ht="12" customHeight="1" x14ac:dyDescent="0.2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spans="1:26" ht="12" customHeight="1" x14ac:dyDescent="0.2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spans="1:26" ht="12" customHeight="1" x14ac:dyDescent="0.2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spans="1:26" ht="12" customHeight="1" x14ac:dyDescent="0.2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spans="1:26" ht="12" customHeight="1" x14ac:dyDescent="0.2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spans="1:26" ht="12" customHeight="1" x14ac:dyDescent="0.2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spans="1:26" ht="12" customHeight="1" x14ac:dyDescent="0.2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spans="1:26" ht="12" customHeight="1" x14ac:dyDescent="0.2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spans="1:26" ht="12" customHeight="1" x14ac:dyDescent="0.2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spans="1:26" ht="12" customHeight="1" x14ac:dyDescent="0.2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spans="1:26" ht="12" customHeight="1" x14ac:dyDescent="0.2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spans="1:26" ht="12" customHeight="1" x14ac:dyDescent="0.2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spans="1:26" ht="12" customHeight="1" x14ac:dyDescent="0.2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spans="1:26" ht="12" customHeight="1" x14ac:dyDescent="0.2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spans="1:26" ht="12" customHeight="1" x14ac:dyDescent="0.2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spans="1:26" ht="12" customHeight="1" x14ac:dyDescent="0.2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spans="1:26" ht="12" customHeight="1" x14ac:dyDescent="0.2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spans="1:26" ht="12" customHeight="1" x14ac:dyDescent="0.2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spans="1:26" ht="12" customHeight="1" x14ac:dyDescent="0.2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spans="1:26" ht="12" customHeight="1" x14ac:dyDescent="0.2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spans="1:26" ht="12" customHeight="1" x14ac:dyDescent="0.2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spans="1:26" ht="12" customHeight="1" x14ac:dyDescent="0.2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spans="1:26" ht="12" customHeight="1" x14ac:dyDescent="0.2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spans="1:26" ht="12" customHeight="1" x14ac:dyDescent="0.2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spans="1:26" ht="12" customHeight="1" x14ac:dyDescent="0.2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spans="1:26" ht="12" customHeight="1" x14ac:dyDescent="0.2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spans="1:26" ht="12" customHeight="1" x14ac:dyDescent="0.2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spans="1:26" ht="12" customHeight="1" x14ac:dyDescent="0.2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spans="1:26" ht="12" customHeight="1" x14ac:dyDescent="0.2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spans="1:26" ht="12" customHeight="1" x14ac:dyDescent="0.2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spans="1:26" ht="12" customHeight="1" x14ac:dyDescent="0.2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spans="1:26" ht="12" customHeight="1" x14ac:dyDescent="0.2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spans="1:26" ht="12" customHeight="1" x14ac:dyDescent="0.2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spans="1:26" ht="12" customHeight="1" x14ac:dyDescent="0.2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spans="1:26" ht="12" customHeight="1" x14ac:dyDescent="0.2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spans="1:26" ht="12" customHeight="1" x14ac:dyDescent="0.2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spans="1:26" ht="12" customHeight="1" x14ac:dyDescent="0.2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spans="1:26" ht="12" customHeight="1" x14ac:dyDescent="0.2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spans="1:26" ht="12" customHeight="1" x14ac:dyDescent="0.2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spans="1:26" ht="12" customHeight="1" x14ac:dyDescent="0.2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spans="1:26" ht="12" customHeight="1" x14ac:dyDescent="0.2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spans="1:26" ht="12" customHeight="1" x14ac:dyDescent="0.2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spans="1:26" ht="12" customHeight="1" x14ac:dyDescent="0.2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spans="1:26" ht="12" customHeight="1" x14ac:dyDescent="0.2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spans="1:26" ht="12" customHeight="1" x14ac:dyDescent="0.2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spans="1:26" ht="12" customHeight="1" x14ac:dyDescent="0.2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spans="1:26" ht="12" customHeight="1" x14ac:dyDescent="0.2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spans="1:26" ht="12" customHeight="1" x14ac:dyDescent="0.2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spans="1:26" ht="12" customHeight="1" x14ac:dyDescent="0.2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spans="1:26" ht="12" customHeight="1" x14ac:dyDescent="0.2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spans="1:26" ht="12" customHeight="1" x14ac:dyDescent="0.2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spans="1:26" ht="12" customHeight="1" x14ac:dyDescent="0.2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spans="1:26" ht="12" customHeight="1" x14ac:dyDescent="0.2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spans="1:26" ht="12" customHeight="1" x14ac:dyDescent="0.2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spans="1:26" ht="12" customHeight="1" x14ac:dyDescent="0.2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spans="1:26" ht="12" customHeight="1" x14ac:dyDescent="0.2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spans="1:26" ht="12" customHeight="1" x14ac:dyDescent="0.2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spans="1:26" ht="12" customHeight="1" x14ac:dyDescent="0.2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spans="1:26" ht="12" customHeight="1" x14ac:dyDescent="0.2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spans="1:26" ht="12" customHeight="1" x14ac:dyDescent="0.2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spans="1:26" ht="12" customHeight="1" x14ac:dyDescent="0.2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spans="1:26" ht="12" customHeight="1" x14ac:dyDescent="0.2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spans="1:26" ht="12" customHeight="1" x14ac:dyDescent="0.2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spans="1:26" ht="12" customHeight="1" x14ac:dyDescent="0.2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spans="1:26" ht="12" customHeight="1" x14ac:dyDescent="0.2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spans="1:26" ht="12" customHeight="1" x14ac:dyDescent="0.2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spans="1:26" ht="12" customHeight="1" x14ac:dyDescent="0.2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spans="1:26" ht="12" customHeight="1" x14ac:dyDescent="0.2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spans="1:26" ht="12" customHeight="1" x14ac:dyDescent="0.2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spans="1:26" ht="12" customHeight="1" x14ac:dyDescent="0.2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spans="1:26" ht="12" customHeight="1" x14ac:dyDescent="0.2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spans="1:26" ht="12" customHeight="1" x14ac:dyDescent="0.2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spans="1:26" ht="12" customHeight="1" x14ac:dyDescent="0.2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spans="1:26" ht="12" customHeight="1" x14ac:dyDescent="0.2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spans="1:26" ht="12" customHeight="1" x14ac:dyDescent="0.2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spans="1:26" ht="12" customHeight="1" x14ac:dyDescent="0.2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spans="1:26" ht="12" customHeight="1" x14ac:dyDescent="0.2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spans="1:26" ht="12" customHeight="1" x14ac:dyDescent="0.2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spans="1:26" ht="12" customHeight="1" x14ac:dyDescent="0.2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spans="1:26" ht="12" customHeight="1" x14ac:dyDescent="0.2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spans="1:26" ht="12" customHeight="1" x14ac:dyDescent="0.2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spans="1:26" ht="12" customHeight="1" x14ac:dyDescent="0.2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spans="1:26" ht="12" customHeight="1" x14ac:dyDescent="0.2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spans="1:26" ht="12" customHeight="1" x14ac:dyDescent="0.2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spans="1:26" ht="12" customHeight="1" x14ac:dyDescent="0.2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spans="1:26" ht="12" customHeight="1" x14ac:dyDescent="0.2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spans="1:26" ht="12" customHeight="1" x14ac:dyDescent="0.2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spans="1:26" ht="12" customHeight="1" x14ac:dyDescent="0.2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spans="1:26" ht="12" customHeight="1" x14ac:dyDescent="0.2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spans="1:26" ht="12" customHeight="1" x14ac:dyDescent="0.2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spans="1:26" ht="12" customHeight="1" x14ac:dyDescent="0.2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spans="1:26" ht="12" customHeight="1" x14ac:dyDescent="0.2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spans="1:26" ht="12" customHeight="1" x14ac:dyDescent="0.2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spans="1:26" ht="12" customHeight="1" x14ac:dyDescent="0.2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spans="1:26" ht="12" customHeight="1" x14ac:dyDescent="0.2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spans="1:26" ht="12" customHeight="1" x14ac:dyDescent="0.2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spans="1:26" ht="12" customHeight="1" x14ac:dyDescent="0.2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spans="1:26" ht="12" customHeight="1" x14ac:dyDescent="0.2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spans="1:26" ht="12" customHeight="1" x14ac:dyDescent="0.2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spans="1:26" ht="12" customHeight="1" x14ac:dyDescent="0.2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spans="1:26" ht="12" customHeight="1" x14ac:dyDescent="0.2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spans="1:26" ht="12" customHeight="1" x14ac:dyDescent="0.2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spans="1:26" ht="12" customHeight="1" x14ac:dyDescent="0.2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spans="1:26" ht="12" customHeight="1" x14ac:dyDescent="0.2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spans="1:26" ht="12" customHeight="1" x14ac:dyDescent="0.2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spans="1:26" ht="12" customHeight="1" x14ac:dyDescent="0.2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spans="1:26" ht="12" customHeight="1" x14ac:dyDescent="0.2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spans="1:26" ht="12" customHeight="1" x14ac:dyDescent="0.2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12" customHeight="1" x14ac:dyDescent="0.2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spans="1:26" ht="12" customHeight="1" x14ac:dyDescent="0.2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spans="1:26" ht="12" customHeight="1" x14ac:dyDescent="0.2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spans="1:26" ht="12" customHeight="1" x14ac:dyDescent="0.2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spans="1:26" ht="12" customHeight="1" x14ac:dyDescent="0.2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spans="1:26" ht="12" customHeight="1" x14ac:dyDescent="0.2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spans="1:26" ht="12" customHeight="1" x14ac:dyDescent="0.2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spans="1:26" ht="12" customHeight="1" x14ac:dyDescent="0.2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spans="1:26" ht="12" customHeight="1" x14ac:dyDescent="0.2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spans="1:26" ht="12" customHeight="1" x14ac:dyDescent="0.2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spans="1:26" ht="12" customHeight="1" x14ac:dyDescent="0.2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spans="1:26" ht="12" customHeight="1" x14ac:dyDescent="0.2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spans="1:26" ht="12" customHeight="1" x14ac:dyDescent="0.2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spans="1:26" ht="12" customHeight="1" x14ac:dyDescent="0.2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spans="1:26" ht="12" customHeight="1" x14ac:dyDescent="0.2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spans="1:26" ht="12" customHeight="1" x14ac:dyDescent="0.2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spans="1:26" ht="12" customHeight="1" x14ac:dyDescent="0.2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spans="1:26" ht="12" customHeight="1" x14ac:dyDescent="0.2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spans="1:26" ht="12" customHeight="1" x14ac:dyDescent="0.2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spans="1:26" ht="12" customHeight="1" x14ac:dyDescent="0.2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spans="1:26" ht="12" customHeight="1" x14ac:dyDescent="0.2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spans="1:26" ht="12" customHeight="1" x14ac:dyDescent="0.2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spans="1:26" ht="12" customHeight="1" x14ac:dyDescent="0.2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spans="1:26" ht="12" customHeight="1" x14ac:dyDescent="0.2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spans="1:26" ht="12" customHeight="1" x14ac:dyDescent="0.2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spans="1:26" ht="12" customHeight="1" x14ac:dyDescent="0.2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spans="1:26" ht="12" customHeight="1" x14ac:dyDescent="0.2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spans="1:26" ht="12" customHeight="1" x14ac:dyDescent="0.2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spans="1:26" ht="12" customHeight="1" x14ac:dyDescent="0.2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spans="1:26" ht="12" customHeight="1" x14ac:dyDescent="0.2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spans="1:26" ht="12" customHeight="1" x14ac:dyDescent="0.2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spans="1:26" ht="12" customHeight="1" x14ac:dyDescent="0.2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spans="1:26" ht="12" customHeight="1" x14ac:dyDescent="0.2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spans="1:26" ht="12" customHeight="1" x14ac:dyDescent="0.2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spans="1:26" ht="12" customHeight="1" x14ac:dyDescent="0.2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spans="1:26" ht="12" customHeight="1" x14ac:dyDescent="0.2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spans="1:26" ht="12" customHeight="1" x14ac:dyDescent="0.2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spans="1:26" ht="12" customHeight="1" x14ac:dyDescent="0.2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spans="1:26" ht="12" customHeight="1" x14ac:dyDescent="0.2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spans="1:26" ht="12" customHeight="1" x14ac:dyDescent="0.2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spans="1:26" ht="12" customHeight="1" x14ac:dyDescent="0.2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spans="1:26" ht="12" customHeight="1" x14ac:dyDescent="0.2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spans="1:26" ht="12" customHeight="1" x14ac:dyDescent="0.2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spans="1:26" ht="12" customHeight="1" x14ac:dyDescent="0.2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spans="1:26" ht="12" customHeight="1" x14ac:dyDescent="0.2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spans="1:26" ht="12" customHeight="1" x14ac:dyDescent="0.2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spans="1:26" ht="12" customHeight="1" x14ac:dyDescent="0.2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spans="1:26" ht="12" customHeight="1" x14ac:dyDescent="0.2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spans="1:26" ht="12" customHeight="1" x14ac:dyDescent="0.2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spans="1:26" ht="12" customHeight="1" x14ac:dyDescent="0.2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spans="1:26" ht="12" customHeight="1" x14ac:dyDescent="0.2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spans="1:26" ht="12" customHeight="1" x14ac:dyDescent="0.2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spans="1:26" ht="12" customHeight="1" x14ac:dyDescent="0.2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spans="1:26" ht="12" customHeight="1" x14ac:dyDescent="0.2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spans="1:26" ht="12" customHeight="1" x14ac:dyDescent="0.2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spans="1:26" ht="12" customHeight="1" x14ac:dyDescent="0.2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spans="1:26" ht="12" customHeight="1" x14ac:dyDescent="0.2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spans="1:26" ht="12" customHeight="1" x14ac:dyDescent="0.2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spans="1:26" ht="12" customHeight="1" x14ac:dyDescent="0.2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spans="1:26" ht="12" customHeight="1" x14ac:dyDescent="0.2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spans="1:26" ht="12" customHeight="1" x14ac:dyDescent="0.2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spans="1:26" ht="12" customHeight="1" x14ac:dyDescent="0.2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spans="1:26" ht="12" customHeight="1" x14ac:dyDescent="0.2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spans="1:26" ht="12" customHeight="1" x14ac:dyDescent="0.2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spans="1:26" ht="12" customHeight="1" x14ac:dyDescent="0.2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spans="1:26" ht="12" customHeight="1" x14ac:dyDescent="0.2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spans="1:26" ht="12" customHeight="1" x14ac:dyDescent="0.2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spans="1:26" ht="12" customHeight="1" x14ac:dyDescent="0.2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spans="1:26" ht="12" customHeight="1" x14ac:dyDescent="0.2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spans="1:26" ht="12" customHeight="1" x14ac:dyDescent="0.2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spans="1:26" ht="12" customHeight="1" x14ac:dyDescent="0.2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spans="1:26" ht="12" customHeight="1" x14ac:dyDescent="0.2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spans="1:26" ht="12" customHeight="1" x14ac:dyDescent="0.2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spans="1:26" ht="12" customHeight="1" x14ac:dyDescent="0.2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spans="1:26" ht="12" customHeight="1" x14ac:dyDescent="0.2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spans="1:26" ht="12" customHeight="1" x14ac:dyDescent="0.2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spans="1:26" ht="12" customHeight="1" x14ac:dyDescent="0.2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spans="1:26" ht="12" customHeight="1" x14ac:dyDescent="0.2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spans="1:26" ht="12" customHeight="1" x14ac:dyDescent="0.2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spans="1:26" ht="12" customHeight="1" x14ac:dyDescent="0.2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spans="1:26" ht="12" customHeight="1" x14ac:dyDescent="0.2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spans="1:26" ht="12" customHeight="1" x14ac:dyDescent="0.2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spans="1:26" ht="12" customHeight="1" x14ac:dyDescent="0.2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spans="1:26" ht="12" customHeight="1" x14ac:dyDescent="0.2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spans="1:26" ht="12" customHeight="1" x14ac:dyDescent="0.2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spans="1:26" ht="12" customHeight="1" x14ac:dyDescent="0.2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spans="1:26" ht="12" customHeight="1" x14ac:dyDescent="0.2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spans="1:26" ht="12" customHeight="1" x14ac:dyDescent="0.2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spans="1:26" ht="12" customHeight="1" x14ac:dyDescent="0.2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spans="1:26" ht="12" customHeight="1" x14ac:dyDescent="0.2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spans="1:26" ht="12" customHeight="1" x14ac:dyDescent="0.2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spans="1:26" ht="12" customHeight="1" x14ac:dyDescent="0.2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spans="1:26" ht="12" customHeight="1" x14ac:dyDescent="0.2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spans="1:26" ht="12" customHeight="1" x14ac:dyDescent="0.2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spans="1:26" ht="12" customHeight="1" x14ac:dyDescent="0.2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spans="1:26" ht="12" customHeight="1" x14ac:dyDescent="0.2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spans="1:26" ht="12" customHeight="1" x14ac:dyDescent="0.2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spans="1:26" ht="12" customHeight="1" x14ac:dyDescent="0.2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spans="1:26" ht="12" customHeight="1" x14ac:dyDescent="0.2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spans="1:26" ht="12" customHeight="1" x14ac:dyDescent="0.2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spans="1:26" ht="12" customHeight="1" x14ac:dyDescent="0.2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spans="1:26" ht="12" customHeight="1" x14ac:dyDescent="0.2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spans="1:26" ht="12" customHeight="1" x14ac:dyDescent="0.2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spans="1:26" ht="12" customHeight="1" x14ac:dyDescent="0.2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spans="1:26" ht="12" customHeight="1" x14ac:dyDescent="0.2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spans="1:26" ht="12" customHeight="1" x14ac:dyDescent="0.2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spans="1:26" ht="12" customHeight="1" x14ac:dyDescent="0.2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spans="1:26" ht="12" customHeight="1" x14ac:dyDescent="0.2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spans="1:26" ht="12" customHeight="1" x14ac:dyDescent="0.2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spans="1:26" ht="12" customHeight="1" x14ac:dyDescent="0.2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spans="1:26" ht="12" customHeight="1" x14ac:dyDescent="0.2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spans="1:26" ht="12" customHeight="1" x14ac:dyDescent="0.2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spans="1:26" ht="12" customHeight="1" x14ac:dyDescent="0.2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spans="1:26" ht="12" customHeight="1" x14ac:dyDescent="0.2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spans="1:26" ht="12" customHeight="1" x14ac:dyDescent="0.2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spans="1:26" ht="12" customHeight="1" x14ac:dyDescent="0.2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spans="1:26" ht="12" customHeight="1" x14ac:dyDescent="0.2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spans="1:26" ht="12" customHeight="1" x14ac:dyDescent="0.2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spans="1:26" ht="12" customHeight="1" x14ac:dyDescent="0.2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spans="1:26" ht="12" customHeight="1" x14ac:dyDescent="0.2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spans="1:26" ht="12" customHeight="1" x14ac:dyDescent="0.2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spans="1:26" ht="12" customHeight="1" x14ac:dyDescent="0.2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spans="1:26" ht="12" customHeight="1" x14ac:dyDescent="0.2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spans="1:26" ht="12" customHeight="1" x14ac:dyDescent="0.2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spans="1:26" ht="12" customHeight="1" x14ac:dyDescent="0.2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spans="1:26" ht="12" customHeight="1" x14ac:dyDescent="0.2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spans="1:26" ht="12" customHeight="1" x14ac:dyDescent="0.2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spans="1:26" ht="12" customHeight="1" x14ac:dyDescent="0.2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spans="1:26" ht="12" customHeight="1" x14ac:dyDescent="0.2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spans="1:26" ht="12" customHeight="1" x14ac:dyDescent="0.2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spans="1:26" ht="12" customHeight="1" x14ac:dyDescent="0.2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spans="1:26" ht="12" customHeight="1" x14ac:dyDescent="0.2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spans="1:26" ht="12" customHeight="1" x14ac:dyDescent="0.2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spans="1:26" ht="12" customHeight="1" x14ac:dyDescent="0.2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spans="1:26" ht="12" customHeight="1" x14ac:dyDescent="0.2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spans="1:26" ht="12" customHeight="1" x14ac:dyDescent="0.2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spans="1:26" ht="12" customHeight="1" x14ac:dyDescent="0.2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spans="1:26" ht="12" customHeight="1" x14ac:dyDescent="0.2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spans="1:26" ht="12" customHeight="1" x14ac:dyDescent="0.2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spans="1:26" ht="12" customHeight="1" x14ac:dyDescent="0.2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spans="1:26" ht="12" customHeight="1" x14ac:dyDescent="0.2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spans="1:26" ht="12" customHeight="1" x14ac:dyDescent="0.2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spans="1:26" ht="12" customHeight="1" x14ac:dyDescent="0.2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spans="1:26" ht="12" customHeight="1" x14ac:dyDescent="0.2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spans="1:26" ht="12" customHeight="1" x14ac:dyDescent="0.2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spans="1:26" ht="12" customHeight="1" x14ac:dyDescent="0.2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spans="1:26" ht="12" customHeight="1" x14ac:dyDescent="0.2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spans="1:26" ht="12" customHeight="1" x14ac:dyDescent="0.2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spans="1:26" ht="12" customHeight="1" x14ac:dyDescent="0.2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spans="1:26" ht="12" customHeight="1" x14ac:dyDescent="0.2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spans="1:26" ht="12" customHeight="1" x14ac:dyDescent="0.2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spans="1:26" ht="12" customHeight="1" x14ac:dyDescent="0.2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spans="1:26" ht="12" customHeight="1" x14ac:dyDescent="0.2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spans="1:26" ht="12" customHeight="1" x14ac:dyDescent="0.2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spans="1:26" ht="12" customHeight="1" x14ac:dyDescent="0.2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spans="1:26" ht="12" customHeight="1" x14ac:dyDescent="0.2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spans="1:26" ht="12" customHeight="1" x14ac:dyDescent="0.2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spans="1:26" ht="12" customHeight="1" x14ac:dyDescent="0.2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12" customHeight="1" x14ac:dyDescent="0.2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spans="1:26" ht="12" customHeight="1" x14ac:dyDescent="0.2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spans="1:26" ht="12" customHeight="1" x14ac:dyDescent="0.2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spans="1:26" ht="12" customHeight="1" x14ac:dyDescent="0.2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spans="1:26" ht="12" customHeight="1" x14ac:dyDescent="0.2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spans="1:26" ht="12" customHeight="1" x14ac:dyDescent="0.2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spans="1:26" ht="12" customHeight="1" x14ac:dyDescent="0.2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spans="1:26" ht="12" customHeight="1" x14ac:dyDescent="0.2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spans="1:26" ht="12" customHeight="1" x14ac:dyDescent="0.2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spans="1:26" ht="12" customHeight="1" x14ac:dyDescent="0.2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spans="1:26" ht="12" customHeight="1" x14ac:dyDescent="0.2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spans="1:26" ht="12" customHeight="1" x14ac:dyDescent="0.2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spans="1:26" ht="12" customHeight="1" x14ac:dyDescent="0.2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spans="1:26" ht="12" customHeight="1" x14ac:dyDescent="0.2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spans="1:26" ht="12" customHeight="1" x14ac:dyDescent="0.2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spans="1:26" ht="12" customHeight="1" x14ac:dyDescent="0.2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spans="1:26" ht="12" customHeight="1" x14ac:dyDescent="0.2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spans="1:26" ht="12" customHeight="1" x14ac:dyDescent="0.2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spans="1:26" ht="12" customHeight="1" x14ac:dyDescent="0.2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spans="1:26" ht="12" customHeight="1" x14ac:dyDescent="0.2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spans="1:26" ht="12" customHeight="1" x14ac:dyDescent="0.2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spans="1:26" ht="12" customHeight="1" x14ac:dyDescent="0.2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spans="1:26" ht="12" customHeight="1" x14ac:dyDescent="0.2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spans="1:26" ht="12" customHeight="1" x14ac:dyDescent="0.2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spans="1:26" ht="12" customHeight="1" x14ac:dyDescent="0.2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spans="1:26" ht="12" customHeight="1" x14ac:dyDescent="0.2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spans="1:26" ht="12" customHeight="1" x14ac:dyDescent="0.2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spans="1:26" ht="12" customHeight="1" x14ac:dyDescent="0.2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spans="1:26" ht="12" customHeight="1" x14ac:dyDescent="0.2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spans="1:26" ht="12" customHeight="1" x14ac:dyDescent="0.2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spans="1:26" ht="12" customHeight="1" x14ac:dyDescent="0.2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spans="1:26" ht="12" customHeight="1" x14ac:dyDescent="0.2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spans="1:26" ht="12" customHeight="1" x14ac:dyDescent="0.2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spans="1:26" ht="12" customHeight="1" x14ac:dyDescent="0.2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spans="1:26" ht="12" customHeight="1" x14ac:dyDescent="0.2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spans="1:26" ht="12" customHeight="1" x14ac:dyDescent="0.2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spans="1:26" ht="12" customHeight="1" x14ac:dyDescent="0.2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spans="1:26" ht="12" customHeight="1" x14ac:dyDescent="0.2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spans="1:26" ht="12" customHeight="1" x14ac:dyDescent="0.2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spans="1:26" ht="12" customHeight="1" x14ac:dyDescent="0.2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spans="1:26" ht="12" customHeight="1" x14ac:dyDescent="0.2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spans="1:26" ht="12" customHeight="1" x14ac:dyDescent="0.2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9">
    <mergeCell ref="C32:C33"/>
    <mergeCell ref="B37:C38"/>
    <mergeCell ref="B1:C1"/>
    <mergeCell ref="B4:C4"/>
    <mergeCell ref="F10:R10"/>
    <mergeCell ref="B14:C14"/>
    <mergeCell ref="B23:C23"/>
    <mergeCell ref="B30:C30"/>
    <mergeCell ref="B32:B3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activeCell="B2" sqref="B2"/>
    </sheetView>
  </sheetViews>
  <sheetFormatPr defaultColWidth="14.42578125" defaultRowHeight="15" customHeight="1" x14ac:dyDescent="0.2"/>
  <cols>
    <col min="1" max="1" width="2.7109375" customWidth="1"/>
    <col min="2" max="2" width="68.7109375" customWidth="1"/>
    <col min="3" max="3" width="24.7109375" customWidth="1"/>
    <col min="4" max="4" width="2.7109375" customWidth="1"/>
    <col min="5" max="6" width="10.7109375" customWidth="1"/>
    <col min="7" max="26" width="8" customWidth="1"/>
  </cols>
  <sheetData>
    <row r="1" spans="1:26" ht="18.75" customHeight="1" x14ac:dyDescent="0.2">
      <c r="A1" s="24"/>
      <c r="B1" s="105" t="s">
        <v>123</v>
      </c>
      <c r="C1" s="77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9.75" customHeight="1" x14ac:dyDescent="0.2">
      <c r="A2" s="25"/>
      <c r="B2" s="26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4" customHeight="1" x14ac:dyDescent="0.2">
      <c r="A3" s="41"/>
      <c r="B3" s="42" t="s">
        <v>3</v>
      </c>
      <c r="C3" s="43" t="s">
        <v>82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15.75" customHeight="1" x14ac:dyDescent="0.2">
      <c r="A4" s="44"/>
      <c r="B4" s="3" t="s">
        <v>83</v>
      </c>
      <c r="C4" s="31">
        <v>0.65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 x14ac:dyDescent="0.2">
      <c r="A5" s="44"/>
      <c r="B5" s="3" t="s">
        <v>84</v>
      </c>
      <c r="C5" s="31">
        <v>3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5.75" customHeight="1" x14ac:dyDescent="0.2">
      <c r="A6" s="44"/>
      <c r="B6" s="3" t="s">
        <v>85</v>
      </c>
      <c r="C6" s="31">
        <v>5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5.75" customHeight="1" x14ac:dyDescent="0.2">
      <c r="A7" s="44"/>
      <c r="B7" s="3" t="s">
        <v>86</v>
      </c>
      <c r="C7" s="37">
        <v>4.8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5.75" customHeight="1" x14ac:dyDescent="0.2">
      <c r="A8" s="44"/>
      <c r="B8" s="3" t="s">
        <v>87</v>
      </c>
      <c r="C8" s="37">
        <v>2.88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5.75" customHeight="1" x14ac:dyDescent="0.2">
      <c r="A9" s="44"/>
      <c r="B9" s="38" t="s">
        <v>88</v>
      </c>
      <c r="C9" s="45">
        <f>SUM(C4:C8)</f>
        <v>16.329999999999998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5.75" customHeight="1" x14ac:dyDescent="0.2">
      <c r="A10" s="44"/>
      <c r="B10" s="46" t="s">
        <v>89</v>
      </c>
      <c r="C10" s="47">
        <f>((1/(1-C9/100))-1)*100</f>
        <v>19.517150711127051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2" customHeight="1" x14ac:dyDescent="0.2">
      <c r="A12" s="40"/>
      <c r="B12" s="104" t="s">
        <v>90</v>
      </c>
      <c r="C12" s="61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2" customHeight="1" x14ac:dyDescent="0.2">
      <c r="A13" s="40"/>
      <c r="B13" s="61"/>
      <c r="C13" s="61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2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2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2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2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2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2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2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2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2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2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2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2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2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2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2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2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2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2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2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2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2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2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2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2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2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2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2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2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2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2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2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2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2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2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2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2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2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2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2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2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2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2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2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2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2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2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2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2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2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2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2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2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2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2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2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2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2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2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2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2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2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2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2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2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2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2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2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2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2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2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2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2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2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2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2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2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2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2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2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2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2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2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2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2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2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2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2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2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2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2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2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2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2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2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2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2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2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2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2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2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2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2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2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2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2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2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2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2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2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2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2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2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2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2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2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2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2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2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2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2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2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2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2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2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2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2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2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2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2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2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2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2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2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2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2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2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2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2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2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2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2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2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2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2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2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2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2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2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2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2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2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2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2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2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2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2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2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2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2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2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2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2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2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2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2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2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2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2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2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2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2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2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2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2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2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2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2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2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2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2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2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2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2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2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2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2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2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2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2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2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2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2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2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2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2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2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2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2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2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2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2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2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2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2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2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2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2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2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2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2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2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2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2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2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2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2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2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2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2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2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2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2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2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2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2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2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2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2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2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2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2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2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2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2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2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2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2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2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2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2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2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2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2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2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2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2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2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2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2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2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2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2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2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2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2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2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2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2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2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2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2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2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2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2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2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2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2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2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2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2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2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2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2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2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2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2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2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2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2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2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2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2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2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2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2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2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2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2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2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2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2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2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2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2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2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2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2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2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2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2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2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2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2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2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2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2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2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2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2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2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2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2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2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2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2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2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2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2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2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2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2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2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2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2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2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2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2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2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2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2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2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2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2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2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2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2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2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2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2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2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2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2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2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2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2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2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2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2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2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2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2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2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2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2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2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2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2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2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2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2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2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2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2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2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2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2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2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2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2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2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2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2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2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2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2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2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2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2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2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2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2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2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2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2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2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2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2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2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2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2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2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2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2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2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2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2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2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2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2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2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2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2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2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2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2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2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2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2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2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2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2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2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2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2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2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2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2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2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2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2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2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2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2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2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2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2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2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2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2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2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2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2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2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2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2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2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2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2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2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2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2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2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2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2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2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2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2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2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2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2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2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2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2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2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2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2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2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2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2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2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2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2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2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2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2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2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2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2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2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2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2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2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2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2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2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2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2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2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2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2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2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2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2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2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2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2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2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2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2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2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2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2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2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2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2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2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2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2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2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2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2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2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2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2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2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2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2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2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2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2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2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2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2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2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2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2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2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2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2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2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2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2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2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2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2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2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2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2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2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2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2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2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2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2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2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2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2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2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2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2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2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2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2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2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2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2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2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2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2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2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2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2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2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2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2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2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2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2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2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2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2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2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2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2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2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2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2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2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2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2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2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2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2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2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2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2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2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2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2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2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2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2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2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2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2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2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2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2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2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2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2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2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2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2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2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2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2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2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2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2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2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2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2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2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2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2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2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2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2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2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2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2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2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2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2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2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2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2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2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2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2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2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2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2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2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2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2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2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2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2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2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2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2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2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2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2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2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2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2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2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2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2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2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2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2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2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2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2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2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2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2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2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2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2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2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2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2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2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2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2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2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2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2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2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2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2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2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2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2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2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2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2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2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2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2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2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2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2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2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2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2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2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2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2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2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2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2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2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2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2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2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2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2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2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2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2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2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2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2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2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2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2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2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2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2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2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2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2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2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2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2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2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2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2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2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2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2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2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2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2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2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2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2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2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2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2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2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2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2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2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2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2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2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2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2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2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2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2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2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2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2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2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2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2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2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2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2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2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2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2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2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2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2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2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2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2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2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2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2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2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2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2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2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2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2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2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2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2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2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2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2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2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2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2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2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2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2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2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2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2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2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2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2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2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2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2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2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2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2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2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2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2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2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2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2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2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2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2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2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2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2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2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2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2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2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2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2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2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2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2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2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2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2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2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2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2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2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2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2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2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2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2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2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2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2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2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2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2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2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2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2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2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2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2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2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2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2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2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2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2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2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2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2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2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2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2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2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2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2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2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2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2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2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2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2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2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2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2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2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2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2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2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2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2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2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2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2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2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2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2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2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2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2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2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2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2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2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2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2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2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2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2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2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2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2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2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2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2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2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2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2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2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2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2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2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2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2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2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2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2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2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2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2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2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2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2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2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2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2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2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2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2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2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2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2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2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2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2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2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2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2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2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2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2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2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2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2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2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2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2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2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2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2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2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2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2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2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2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2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2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2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2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2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2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2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2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2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2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2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2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2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2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2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2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2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2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2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2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2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2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2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2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2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2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2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2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2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2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2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2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2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2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2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2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2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2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2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2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2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2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2">
    <mergeCell ref="B1:C1"/>
    <mergeCell ref="B12:C1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>
      <selection activeCell="D24" sqref="D24"/>
    </sheetView>
  </sheetViews>
  <sheetFormatPr defaultColWidth="14.42578125" defaultRowHeight="15" customHeight="1" x14ac:dyDescent="0.2"/>
  <cols>
    <col min="1" max="1" width="11.85546875" customWidth="1"/>
    <col min="2" max="2" width="22.28515625" customWidth="1"/>
    <col min="3" max="26" width="8" customWidth="1"/>
  </cols>
  <sheetData>
    <row r="1" spans="1:8" ht="12.75" customHeight="1" x14ac:dyDescent="0.2"/>
    <row r="2" spans="1:8" ht="12.75" customHeight="1" x14ac:dyDescent="0.2"/>
    <row r="3" spans="1:8" ht="12.75" customHeight="1" x14ac:dyDescent="0.2">
      <c r="B3" s="55" t="s">
        <v>107</v>
      </c>
      <c r="C3" s="55">
        <v>1</v>
      </c>
      <c r="D3" s="55">
        <v>2</v>
      </c>
      <c r="E3" s="55">
        <v>3</v>
      </c>
      <c r="F3" s="55">
        <v>4</v>
      </c>
      <c r="G3" s="55">
        <v>5</v>
      </c>
      <c r="H3" s="55" t="s">
        <v>108</v>
      </c>
    </row>
    <row r="4" spans="1:8" ht="12.75" customHeight="1" x14ac:dyDescent="0.2">
      <c r="A4" s="56" t="s">
        <v>10</v>
      </c>
      <c r="B4" s="57" t="s">
        <v>109</v>
      </c>
      <c r="C4" s="56">
        <v>80</v>
      </c>
      <c r="D4" s="56">
        <v>80</v>
      </c>
      <c r="E4" s="56">
        <v>40</v>
      </c>
      <c r="F4" s="56">
        <v>40</v>
      </c>
      <c r="G4" s="56">
        <v>40</v>
      </c>
      <c r="H4" s="55">
        <f t="shared" ref="H4:H6" si="0">SUM(C4:G4)</f>
        <v>280</v>
      </c>
    </row>
    <row r="5" spans="1:8" ht="12.75" customHeight="1" x14ac:dyDescent="0.2">
      <c r="B5" s="57" t="s">
        <v>110</v>
      </c>
      <c r="C5" s="56">
        <v>4</v>
      </c>
      <c r="D5" s="56">
        <v>4</v>
      </c>
      <c r="E5" s="56">
        <v>2</v>
      </c>
      <c r="F5" s="56">
        <v>2</v>
      </c>
      <c r="G5" s="56">
        <v>2</v>
      </c>
      <c r="H5" s="55">
        <f t="shared" si="0"/>
        <v>14</v>
      </c>
    </row>
    <row r="6" spans="1:8" ht="12.75" customHeight="1" x14ac:dyDescent="0.2">
      <c r="B6" s="57" t="s">
        <v>111</v>
      </c>
      <c r="C6" s="56">
        <v>12</v>
      </c>
      <c r="D6" s="56">
        <v>12</v>
      </c>
      <c r="E6" s="56">
        <v>6</v>
      </c>
      <c r="F6" s="56">
        <v>6</v>
      </c>
      <c r="G6" s="56">
        <v>6</v>
      </c>
      <c r="H6" s="55">
        <f t="shared" si="0"/>
        <v>42</v>
      </c>
    </row>
    <row r="7" spans="1:8" ht="12.75" customHeight="1" x14ac:dyDescent="0.2">
      <c r="H7" s="58"/>
    </row>
    <row r="8" spans="1:8" ht="12.75" customHeight="1" x14ac:dyDescent="0.2">
      <c r="A8" s="56" t="s">
        <v>112</v>
      </c>
      <c r="B8" s="57" t="s">
        <v>109</v>
      </c>
      <c r="C8" s="56">
        <v>160</v>
      </c>
      <c r="D8" s="56">
        <v>160</v>
      </c>
      <c r="E8" s="56">
        <v>120</v>
      </c>
      <c r="F8" s="56">
        <v>120</v>
      </c>
      <c r="G8" s="56">
        <v>120</v>
      </c>
      <c r="H8" s="55">
        <f t="shared" ref="H8:H10" si="1">SUM(C8:G8)</f>
        <v>680</v>
      </c>
    </row>
    <row r="9" spans="1:8" ht="12.75" customHeight="1" x14ac:dyDescent="0.2">
      <c r="B9" s="57" t="s">
        <v>110</v>
      </c>
      <c r="C9" s="56">
        <v>2</v>
      </c>
      <c r="D9" s="56">
        <v>2</v>
      </c>
      <c r="E9" s="56">
        <v>2</v>
      </c>
      <c r="F9" s="56">
        <v>2</v>
      </c>
      <c r="G9" s="56">
        <v>2</v>
      </c>
      <c r="H9" s="55">
        <f t="shared" si="1"/>
        <v>10</v>
      </c>
    </row>
    <row r="10" spans="1:8" ht="12.75" customHeight="1" x14ac:dyDescent="0.2">
      <c r="B10" s="57" t="s">
        <v>111</v>
      </c>
      <c r="C10" s="56">
        <v>20</v>
      </c>
      <c r="D10" s="56">
        <v>20</v>
      </c>
      <c r="E10" s="56">
        <v>15</v>
      </c>
      <c r="F10" s="56">
        <v>15</v>
      </c>
      <c r="G10" s="56">
        <v>15</v>
      </c>
      <c r="H10" s="55">
        <f t="shared" si="1"/>
        <v>85</v>
      </c>
    </row>
    <row r="11" spans="1:8" ht="12.75" customHeight="1" x14ac:dyDescent="0.2">
      <c r="B11" s="57"/>
      <c r="H11" s="58"/>
    </row>
    <row r="12" spans="1:8" ht="12.75" customHeight="1" x14ac:dyDescent="0.2"/>
    <row r="13" spans="1:8" ht="12.75" customHeight="1" x14ac:dyDescent="0.2">
      <c r="B13" s="55" t="s">
        <v>113</v>
      </c>
      <c r="C13" s="58">
        <v>24</v>
      </c>
    </row>
    <row r="14" spans="1:8" ht="12.75" customHeight="1" x14ac:dyDescent="0.2">
      <c r="B14" s="55" t="s">
        <v>114</v>
      </c>
      <c r="C14" s="58">
        <v>127</v>
      </c>
    </row>
    <row r="15" spans="1:8" ht="12.75" customHeight="1" x14ac:dyDescent="0.2"/>
    <row r="16" spans="1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ESTIMATIVA DE CUSTOS</vt:lpstr>
      <vt:lpstr>PESQUISA DE VALORES</vt:lpstr>
      <vt:lpstr>ENCARGOS SOCIAIS</vt:lpstr>
      <vt:lpstr>DESPESAS FISCAIS</vt:lpstr>
      <vt:lpstr>MEMORIA DE 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</dc:creator>
  <cp:lastModifiedBy>Lucas Daniel Silva Ferreira</cp:lastModifiedBy>
  <dcterms:created xsi:type="dcterms:W3CDTF">2005-07-23T15:31:17Z</dcterms:created>
  <dcterms:modified xsi:type="dcterms:W3CDTF">2024-11-10T17:08:34Z</dcterms:modified>
</cp:coreProperties>
</file>